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6.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31.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27.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39.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5.xml" ContentType="application/vnd.openxmlformats-officedocument.spreadsheetml.revisionLog+xml"/>
  <Override PartName="/xl/revisions/revisionLog47.xml" ContentType="application/vnd.openxmlformats-officedocument.spreadsheetml.revisionLog+xml"/>
  <Override PartName="/xl/revisions/revisionLog1.xml" ContentType="application/vnd.openxmlformats-officedocument.spreadsheetml.revisionLog+xml"/>
  <Override PartName="/xl/revisions/revisionLog40.xml" ContentType="application/vnd.openxmlformats-officedocument.spreadsheetml.revisionLog+xml"/>
  <Override PartName="/xl/revisions/revisionLog30.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46.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7.xml" ContentType="application/vnd.openxmlformats-officedocument.spreadsheetml.revisionLog+xml"/>
  <Override PartName="/xl/revisions/revisionLog34.xml" ContentType="application/vnd.openxmlformats-officedocument.spreadsheetml.revisionLog+xml"/>
  <Override PartName="/xl/revisions/revisionLog49.xml" ContentType="application/vnd.openxmlformats-officedocument.spreadsheetml.revisionLog+xml"/>
  <Override PartName="/xl/revisions/revisionLog38.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3.xml" ContentType="application/vnd.openxmlformats-officedocument.spreadsheetml.revisionLog+xml"/>
  <Override PartName="/xl/revisions/revisionLog42.xml" ContentType="application/vnd.openxmlformats-officedocument.spreadsheetml.revisionLog+xml"/>
  <Override PartName="/xl/revisions/revisionLog45.xml" ContentType="application/vnd.openxmlformats-officedocument.spreadsheetml.revisionLog+xml"/>
  <Override PartName="/xl/revisions/revisionLog37.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32.xml" ContentType="application/vnd.openxmlformats-officedocument.spreadsheetml.revisionLog+xml"/>
  <Override PartName="/xl/revisions/revisionLog28.xml" ContentType="application/vnd.openxmlformats-officedocument.spreadsheetml.revisionLog+xml"/>
  <Override PartName="/xl/revisions/revisionLog7.xml" ContentType="application/vnd.openxmlformats-officedocument.spreadsheetml.revisionLog+xml"/>
  <Override PartName="/xl/revisions/revisionLog41.xml" ContentType="application/vnd.openxmlformats-officedocument.spreadsheetml.revisionLog+xml"/>
  <Override PartName="/xl/revisions/revisionLog4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V:\FB_LR\FD12\FG12.11\Westphal\04_Kreisumlage\012_Abwägung_KU_2021\Auswertung_Gemeinden\"/>
    </mc:Choice>
  </mc:AlternateContent>
  <xr:revisionPtr revIDLastSave="0" documentId="13_ncr:81_{64626610-B937-48F8-8122-30F8CB63D946}" xr6:coauthVersionLast="36" xr6:coauthVersionMax="36" xr10:uidLastSave="{00000000-0000-0000-0000-000000000000}"/>
  <bookViews>
    <workbookView xWindow="360" yWindow="120" windowWidth="15315" windowHeight="4680" activeTab="7" xr2:uid="{00000000-000D-0000-FFFF-FFFF00000000}"/>
  </bookViews>
  <sheets>
    <sheet name="2012" sheetId="1" r:id="rId1"/>
    <sheet name="2013" sheetId="2" r:id="rId2"/>
    <sheet name="2014" sheetId="3" r:id="rId3"/>
    <sheet name="2015" sheetId="4" r:id="rId4"/>
    <sheet name="2016" sheetId="5" r:id="rId5"/>
    <sheet name="2017" sheetId="6" r:id="rId6"/>
    <sheet name="2018" sheetId="7" r:id="rId7"/>
    <sheet name="2019" sheetId="8" r:id="rId8"/>
    <sheet name="2020" sheetId="9" r:id="rId9"/>
    <sheet name="Hebesätze" sheetId="10" state="hidden" r:id="rId10"/>
    <sheet name="Auswahlfelder" sheetId="11" state="hidden" r:id="rId11"/>
    <sheet name="Übersicht Amtsnummer (Spalte B)" sheetId="12" r:id="rId12"/>
  </sheets>
  <definedNames>
    <definedName name="_xlnm._FilterDatabase" localSheetId="0" hidden="1">'2012'!$A$4:$AZ$4</definedName>
    <definedName name="_xlnm._FilterDatabase" localSheetId="1" hidden="1">'2013'!$A$4:$AY$4</definedName>
    <definedName name="_xlnm._FilterDatabase" localSheetId="2" hidden="1">'2014'!$A$4:$AZ$4</definedName>
    <definedName name="_xlnm._FilterDatabase" localSheetId="3" hidden="1">'2015'!$A$4:$BA$4</definedName>
    <definedName name="_xlnm._FilterDatabase" localSheetId="4" hidden="1">'2016'!$A$4:$BF$4</definedName>
    <definedName name="_xlnm._FilterDatabase" localSheetId="5" hidden="1">'2017'!$A$4:$AT$4</definedName>
    <definedName name="_xlnm._FilterDatabase" localSheetId="6" hidden="1">'2018'!$A$5:$AM$5</definedName>
    <definedName name="_xlnm._FilterDatabase" localSheetId="7" hidden="1">'2019'!$A$5:$CM$111</definedName>
    <definedName name="_xlnm._FilterDatabase" localSheetId="8" hidden="1">'2020'!$A$5:$CC$5</definedName>
    <definedName name="Z_0FC0AE0C_F5E8_41BC_91A4_C38D6EE7908C_.wvu.Cols" localSheetId="8" hidden="1">'2020'!$F:$G,'2020'!$P:$Q,'2020'!$T:$T,'2020'!$X:$AK,'2020'!$BE:$BE,'2020'!$BG:$BG,'2020'!$BI:$BI,'2020'!$BK:$BK,'2020'!$BM:$BM,'2020'!$BU:$BY</definedName>
    <definedName name="Z_0FC0AE0C_F5E8_41BC_91A4_C38D6EE7908C_.wvu.FilterData" localSheetId="0" hidden="1">'2012'!$A$4:$AZ$4</definedName>
    <definedName name="Z_0FC0AE0C_F5E8_41BC_91A4_C38D6EE7908C_.wvu.FilterData" localSheetId="1" hidden="1">'2013'!$A$4:$AY$4</definedName>
    <definedName name="Z_0FC0AE0C_F5E8_41BC_91A4_C38D6EE7908C_.wvu.FilterData" localSheetId="2" hidden="1">'2014'!$A$4:$AZ$4</definedName>
    <definedName name="Z_0FC0AE0C_F5E8_41BC_91A4_C38D6EE7908C_.wvu.FilterData" localSheetId="3" hidden="1">'2015'!$A$4:$BA$4</definedName>
    <definedName name="Z_0FC0AE0C_F5E8_41BC_91A4_C38D6EE7908C_.wvu.FilterData" localSheetId="4" hidden="1">'2016'!$A$4:$BF$4</definedName>
    <definedName name="Z_0FC0AE0C_F5E8_41BC_91A4_C38D6EE7908C_.wvu.FilterData" localSheetId="5" hidden="1">'2017'!$A$4:$AT$4</definedName>
    <definedName name="Z_0FC0AE0C_F5E8_41BC_91A4_C38D6EE7908C_.wvu.FilterData" localSheetId="6" hidden="1">'2018'!$A$5:$AM$5</definedName>
    <definedName name="Z_0FC0AE0C_F5E8_41BC_91A4_C38D6EE7908C_.wvu.FilterData" localSheetId="7" hidden="1">'2019'!$A$5:$CM$111</definedName>
    <definedName name="Z_0FC0AE0C_F5E8_41BC_91A4_C38D6EE7908C_.wvu.FilterData" localSheetId="8" hidden="1">'2020'!$A$5:$CC$5</definedName>
    <definedName name="Z_378E6016_0BA3_40B8_909C_3DBAD733C38C_.wvu.Cols" localSheetId="8" hidden="1">'2020'!$F:$G,'2020'!$P:$Q,'2020'!$T:$T</definedName>
    <definedName name="Z_378E6016_0BA3_40B8_909C_3DBAD733C38C_.wvu.FilterData" localSheetId="0" hidden="1">'2012'!$A$4:$AZ$4</definedName>
    <definedName name="Z_378E6016_0BA3_40B8_909C_3DBAD733C38C_.wvu.FilterData" localSheetId="1" hidden="1">'2013'!$A$4:$AY$4</definedName>
    <definedName name="Z_378E6016_0BA3_40B8_909C_3DBAD733C38C_.wvu.FilterData" localSheetId="2" hidden="1">'2014'!$A$4:$AZ$4</definedName>
    <definedName name="Z_378E6016_0BA3_40B8_909C_3DBAD733C38C_.wvu.FilterData" localSheetId="3" hidden="1">'2015'!$A$4:$BA$4</definedName>
    <definedName name="Z_378E6016_0BA3_40B8_909C_3DBAD733C38C_.wvu.FilterData" localSheetId="4" hidden="1">'2016'!$A$4:$BF$4</definedName>
    <definedName name="Z_378E6016_0BA3_40B8_909C_3DBAD733C38C_.wvu.FilterData" localSheetId="5" hidden="1">'2017'!$A$4:$AT$4</definedName>
    <definedName name="Z_378E6016_0BA3_40B8_909C_3DBAD733C38C_.wvu.FilterData" localSheetId="6" hidden="1">'2018'!$A$5:$AM$5</definedName>
    <definedName name="Z_378E6016_0BA3_40B8_909C_3DBAD733C38C_.wvu.FilterData" localSheetId="7" hidden="1">'2019'!$A$5:$CM$111</definedName>
    <definedName name="Z_378E6016_0BA3_40B8_909C_3DBAD733C38C_.wvu.FilterData" localSheetId="8" hidden="1">'2020'!$A$5:$CC$5</definedName>
  </definedNames>
  <calcPr calcId="191029"/>
  <customWorkbookViews>
    <customWorkbookView name="Westphal Marco - Persönliche Ansicht" guid="{0FC0AE0C-F5E8-41BC-91A4-C38D6EE7908C}" mergeInterval="0" personalView="1" maximized="1" xWindow="-4" yWindow="-4" windowWidth="1928" windowHeight="1048" activeSheetId="8"/>
    <customWorkbookView name="Brath Vivien - Persönliche Ansicht" guid="{378E6016-0BA3-40B8-909C-3DBAD733C38C}" mergeInterval="0" personalView="1" maximized="1" xWindow="-4" yWindow="-4" windowWidth="1928" windowHeight="1048" activeSheetId="7"/>
  </customWorkbookViews>
</workbook>
</file>

<file path=xl/calcChain.xml><?xml version="1.0" encoding="utf-8"?>
<calcChain xmlns="http://schemas.openxmlformats.org/spreadsheetml/2006/main">
  <c r="BC7" i="9" l="1"/>
  <c r="BC8" i="9"/>
  <c r="BC9" i="9"/>
  <c r="BC10" i="9"/>
  <c r="BC11" i="9"/>
  <c r="BC12" i="9"/>
  <c r="BC13" i="9"/>
  <c r="BC14" i="9"/>
  <c r="BC15" i="9"/>
  <c r="BC16" i="9"/>
  <c r="BC17" i="9"/>
  <c r="BC18" i="9"/>
  <c r="BC19" i="9"/>
  <c r="BC20" i="9"/>
  <c r="BC21" i="9"/>
  <c r="BC22" i="9"/>
  <c r="BC23" i="9"/>
  <c r="BC24" i="9"/>
  <c r="BC25" i="9"/>
  <c r="BC26" i="9"/>
  <c r="BC27" i="9"/>
  <c r="BC28" i="9"/>
  <c r="BC29" i="9"/>
  <c r="BC30" i="9"/>
  <c r="BC31" i="9"/>
  <c r="BC32" i="9"/>
  <c r="BC33" i="9"/>
  <c r="BC34" i="9"/>
  <c r="BC35" i="9"/>
  <c r="BC36" i="9"/>
  <c r="BC37" i="9"/>
  <c r="BC38" i="9"/>
  <c r="BC39" i="9"/>
  <c r="BC40" i="9"/>
  <c r="BC41" i="9"/>
  <c r="BC42" i="9"/>
  <c r="BC43" i="9"/>
  <c r="BC44" i="9"/>
  <c r="BC45" i="9"/>
  <c r="BC46" i="9"/>
  <c r="BC47" i="9"/>
  <c r="BC48" i="9"/>
  <c r="BC49" i="9"/>
  <c r="BC50" i="9"/>
  <c r="BC51" i="9"/>
  <c r="BC52" i="9"/>
  <c r="BC53" i="9"/>
  <c r="BC54" i="9"/>
  <c r="BC55" i="9"/>
  <c r="BC56" i="9"/>
  <c r="BC57" i="9"/>
  <c r="BC58" i="9"/>
  <c r="BC59" i="9"/>
  <c r="BC60" i="9"/>
  <c r="BC62" i="9"/>
  <c r="BC63" i="9"/>
  <c r="BC65" i="9"/>
  <c r="BC67" i="9"/>
  <c r="BC68" i="9"/>
  <c r="BC69" i="9"/>
  <c r="BC70" i="9"/>
  <c r="BC72" i="9"/>
  <c r="BC74" i="9"/>
  <c r="BC75" i="9"/>
  <c r="BC76" i="9"/>
  <c r="BC77" i="9"/>
  <c r="BC78" i="9"/>
  <c r="BC79" i="9"/>
  <c r="BC80" i="9"/>
  <c r="BC81" i="9"/>
  <c r="BC82" i="9"/>
  <c r="BC83" i="9"/>
  <c r="BC84" i="9"/>
  <c r="BC85" i="9"/>
  <c r="BC86" i="9"/>
  <c r="BC87" i="9"/>
  <c r="BC88" i="9"/>
  <c r="BC89" i="9"/>
  <c r="BC90" i="9"/>
  <c r="BC91" i="9"/>
  <c r="BC92" i="9"/>
  <c r="BC93" i="9"/>
  <c r="BC94" i="9"/>
  <c r="BC95" i="9"/>
  <c r="BC96" i="9"/>
  <c r="BC97" i="9"/>
  <c r="BC98" i="9"/>
  <c r="BC99" i="9"/>
  <c r="BC100" i="9"/>
  <c r="BC101" i="9"/>
  <c r="BC102" i="9"/>
  <c r="BC103" i="9"/>
  <c r="BC104" i="9"/>
  <c r="BC105" i="9"/>
  <c r="BC106" i="9"/>
  <c r="BC107" i="9"/>
  <c r="BC108" i="9"/>
  <c r="BC109" i="9"/>
  <c r="BC110" i="9"/>
  <c r="BC111" i="9"/>
  <c r="BC6" i="9"/>
  <c r="AU7" i="9"/>
  <c r="AU8" i="9"/>
  <c r="AU9" i="9"/>
  <c r="AU10" i="9"/>
  <c r="AU11" i="9"/>
  <c r="AU12" i="9"/>
  <c r="AU13" i="9"/>
  <c r="AU14" i="9"/>
  <c r="AU15" i="9"/>
  <c r="AU16" i="9"/>
  <c r="AU17" i="9"/>
  <c r="AU18" i="9"/>
  <c r="AU19" i="9"/>
  <c r="AU20" i="9"/>
  <c r="AU21" i="9"/>
  <c r="AU22" i="9"/>
  <c r="AU23" i="9"/>
  <c r="AU24" i="9"/>
  <c r="AU25" i="9"/>
  <c r="AU26" i="9"/>
  <c r="AU27" i="9"/>
  <c r="AU28" i="9"/>
  <c r="AU29" i="9"/>
  <c r="AU30" i="9"/>
  <c r="AU31" i="9"/>
  <c r="AU32" i="9"/>
  <c r="AU33" i="9"/>
  <c r="AU34" i="9"/>
  <c r="AU35" i="9"/>
  <c r="AU36" i="9"/>
  <c r="AU37" i="9"/>
  <c r="AU38" i="9"/>
  <c r="AU39" i="9"/>
  <c r="AU40" i="9"/>
  <c r="AU41" i="9"/>
  <c r="AU42" i="9"/>
  <c r="AU43" i="9"/>
  <c r="AU44" i="9"/>
  <c r="AU45" i="9"/>
  <c r="AU46" i="9"/>
  <c r="AU47" i="9"/>
  <c r="AU48" i="9"/>
  <c r="AU49" i="9"/>
  <c r="AU50" i="9"/>
  <c r="AU51" i="9"/>
  <c r="AU52" i="9"/>
  <c r="AU53" i="9"/>
  <c r="AU54" i="9"/>
  <c r="AU55" i="9"/>
  <c r="AU56" i="9"/>
  <c r="AU57" i="9"/>
  <c r="AU58" i="9"/>
  <c r="AU59" i="9"/>
  <c r="AU60" i="9"/>
  <c r="AU62" i="9"/>
  <c r="AU63" i="9"/>
  <c r="AU65" i="9"/>
  <c r="AU67" i="9"/>
  <c r="AU68" i="9"/>
  <c r="AU69" i="9"/>
  <c r="AU70" i="9"/>
  <c r="AU72" i="9"/>
  <c r="AU74" i="9"/>
  <c r="AU75" i="9"/>
  <c r="AU76" i="9"/>
  <c r="AU77" i="9"/>
  <c r="AU78" i="9"/>
  <c r="AU79" i="9"/>
  <c r="AU80" i="9"/>
  <c r="AU81" i="9"/>
  <c r="AU82" i="9"/>
  <c r="AU83" i="9"/>
  <c r="AU84" i="9"/>
  <c r="AU85" i="9"/>
  <c r="AU86" i="9"/>
  <c r="AU87" i="9"/>
  <c r="AU88" i="9"/>
  <c r="AU89" i="9"/>
  <c r="AU90" i="9"/>
  <c r="AU91" i="9"/>
  <c r="AU92" i="9"/>
  <c r="AU93" i="9"/>
  <c r="AU94" i="9"/>
  <c r="AU95" i="9"/>
  <c r="AU96" i="9"/>
  <c r="AU97" i="9"/>
  <c r="AU98" i="9"/>
  <c r="AU99" i="9"/>
  <c r="AU100" i="9"/>
  <c r="AU101" i="9"/>
  <c r="AU102" i="9"/>
  <c r="AU103" i="9"/>
  <c r="AU104" i="9"/>
  <c r="AU105" i="9"/>
  <c r="AU106" i="9"/>
  <c r="AU107" i="9"/>
  <c r="AU108" i="9"/>
  <c r="AU109" i="9"/>
  <c r="AU110" i="9"/>
  <c r="AU111" i="9"/>
  <c r="AU6" i="9"/>
  <c r="AP7" i="9"/>
  <c r="AP8" i="9"/>
  <c r="AP9" i="9"/>
  <c r="AP10" i="9"/>
  <c r="AP11" i="9"/>
  <c r="AP12" i="9"/>
  <c r="AP13" i="9"/>
  <c r="AP14" i="9"/>
  <c r="AP15" i="9"/>
  <c r="AP16" i="9"/>
  <c r="AP17" i="9"/>
  <c r="AP18" i="9"/>
  <c r="AP19" i="9"/>
  <c r="AP20" i="9"/>
  <c r="AP21" i="9"/>
  <c r="AP22" i="9"/>
  <c r="AP23" i="9"/>
  <c r="AP24" i="9"/>
  <c r="AP25" i="9"/>
  <c r="AP26" i="9"/>
  <c r="AP27" i="9"/>
  <c r="AP28" i="9"/>
  <c r="AP29" i="9"/>
  <c r="AP30" i="9"/>
  <c r="AP31" i="9"/>
  <c r="AP32" i="9"/>
  <c r="AP33" i="9"/>
  <c r="AP34" i="9"/>
  <c r="AP35" i="9"/>
  <c r="AP36" i="9"/>
  <c r="AP37" i="9"/>
  <c r="AP38" i="9"/>
  <c r="AP39" i="9"/>
  <c r="AP40" i="9"/>
  <c r="AP41" i="9"/>
  <c r="AP42" i="9"/>
  <c r="AP43" i="9"/>
  <c r="AP44" i="9"/>
  <c r="AP45" i="9"/>
  <c r="AP46" i="9"/>
  <c r="AP47" i="9"/>
  <c r="AP48" i="9"/>
  <c r="AP49" i="9"/>
  <c r="AP50" i="9"/>
  <c r="AP51" i="9"/>
  <c r="AP52" i="9"/>
  <c r="AP53" i="9"/>
  <c r="AP54" i="9"/>
  <c r="AP55" i="9"/>
  <c r="AP56" i="9"/>
  <c r="AP57" i="9"/>
  <c r="AP58" i="9"/>
  <c r="AP59" i="9"/>
  <c r="AP60" i="9"/>
  <c r="AP62" i="9"/>
  <c r="AP63" i="9"/>
  <c r="AP65" i="9"/>
  <c r="AP67" i="9"/>
  <c r="AP68" i="9"/>
  <c r="AP69" i="9"/>
  <c r="AP70" i="9"/>
  <c r="AP72" i="9"/>
  <c r="AP74" i="9"/>
  <c r="AP75" i="9"/>
  <c r="AP76" i="9"/>
  <c r="AP77" i="9"/>
  <c r="AP78" i="9"/>
  <c r="AP79" i="9"/>
  <c r="AP80" i="9"/>
  <c r="AP81" i="9"/>
  <c r="AP82" i="9"/>
  <c r="AP83" i="9"/>
  <c r="AP84" i="9"/>
  <c r="AP85" i="9"/>
  <c r="AP86" i="9"/>
  <c r="AP87" i="9"/>
  <c r="AP88" i="9"/>
  <c r="AP89" i="9"/>
  <c r="AP90" i="9"/>
  <c r="AP91" i="9"/>
  <c r="AP92" i="9"/>
  <c r="AP93" i="9"/>
  <c r="AP94" i="9"/>
  <c r="AP95" i="9"/>
  <c r="AP96" i="9"/>
  <c r="AP97" i="9"/>
  <c r="AP98" i="9"/>
  <c r="AP99" i="9"/>
  <c r="AP100" i="9"/>
  <c r="AP101" i="9"/>
  <c r="AP102" i="9"/>
  <c r="AP103" i="9"/>
  <c r="AP104" i="9"/>
  <c r="AP105" i="9"/>
  <c r="AP106" i="9"/>
  <c r="AP107" i="9"/>
  <c r="AP108" i="9"/>
  <c r="AP109" i="9"/>
  <c r="AP110" i="9"/>
  <c r="AP111" i="9"/>
  <c r="AP6" i="9"/>
  <c r="BK8" i="8" l="1"/>
  <c r="BK9" i="8"/>
  <c r="BK10" i="8"/>
  <c r="AA7" i="8"/>
  <c r="AA8" i="8"/>
  <c r="AA9"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47" i="8"/>
  <c r="AA48" i="8"/>
  <c r="AA49" i="8"/>
  <c r="AA50" i="8"/>
  <c r="AA51" i="8"/>
  <c r="AA52" i="8"/>
  <c r="AA53" i="8"/>
  <c r="AA54" i="8"/>
  <c r="AA55" i="8"/>
  <c r="AA56" i="8"/>
  <c r="AA57" i="8"/>
  <c r="AA58" i="8"/>
  <c r="AA59" i="8"/>
  <c r="AA60" i="8"/>
  <c r="AA62" i="8"/>
  <c r="AA63" i="8"/>
  <c r="AA65"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3" i="8"/>
  <c r="AA104" i="8"/>
  <c r="AA105" i="8"/>
  <c r="AA106" i="8"/>
  <c r="AA107" i="8"/>
  <c r="AA108" i="8"/>
  <c r="AA109" i="8"/>
  <c r="AA110" i="8"/>
  <c r="AA111" i="8"/>
  <c r="AA6" i="8"/>
  <c r="V8" i="8"/>
  <c r="V9" i="8"/>
  <c r="V10" i="8"/>
  <c r="N10" i="8"/>
  <c r="I10" i="8"/>
  <c r="G10" i="8"/>
  <c r="I88" i="8" l="1"/>
  <c r="I89" i="8"/>
  <c r="I90" i="8"/>
  <c r="I91" i="8"/>
  <c r="I92" i="8"/>
  <c r="I93" i="8"/>
  <c r="I94" i="8"/>
  <c r="I95" i="8"/>
  <c r="I96" i="8"/>
  <c r="I87" i="8"/>
  <c r="U9" i="8" l="1"/>
  <c r="N9" i="8"/>
  <c r="I9" i="8"/>
  <c r="G9" i="8"/>
  <c r="I18" i="9" l="1"/>
  <c r="I21" i="9" l="1"/>
  <c r="J21" i="9" s="1"/>
  <c r="I22" i="9"/>
  <c r="J22" i="9" s="1"/>
  <c r="I23" i="9"/>
  <c r="J23" i="9" s="1"/>
  <c r="I24" i="9"/>
  <c r="J24" i="9" s="1"/>
  <c r="I25" i="9"/>
  <c r="J25" i="9" s="1"/>
  <c r="I26" i="9"/>
  <c r="J26" i="9" s="1"/>
  <c r="I27" i="9"/>
  <c r="J27" i="9" s="1"/>
  <c r="I28" i="9"/>
  <c r="J28" i="9" s="1"/>
  <c r="I29" i="9"/>
  <c r="J29" i="9" s="1"/>
  <c r="I20" i="9"/>
  <c r="J20" i="9" s="1"/>
  <c r="I77" i="9" l="1"/>
  <c r="I89" i="9"/>
  <c r="I88" i="9"/>
  <c r="I87" i="9"/>
  <c r="I95" i="9"/>
  <c r="I94" i="9"/>
  <c r="I93" i="9"/>
  <c r="I92" i="9"/>
  <c r="I91" i="9"/>
  <c r="I90" i="9"/>
  <c r="G10" i="9" l="1"/>
  <c r="D111" i="5" l="1"/>
  <c r="D111" i="6"/>
  <c r="D113" i="7" l="1"/>
  <c r="D68" i="7"/>
  <c r="D113" i="8"/>
  <c r="D113" i="9"/>
  <c r="BK7" i="8" l="1"/>
  <c r="AU7" i="8"/>
  <c r="AO7" i="8"/>
  <c r="AK7" i="8"/>
  <c r="V7" i="8"/>
  <c r="U7" i="8"/>
  <c r="Q7" i="8"/>
  <c r="R7" i="8" s="1"/>
  <c r="O7" i="8"/>
  <c r="N7" i="8"/>
  <c r="I7" i="8"/>
  <c r="J7" i="8" s="1"/>
  <c r="G7" i="8"/>
  <c r="AK20" i="8" l="1"/>
  <c r="AK21" i="8"/>
  <c r="AK22" i="8"/>
  <c r="AK23" i="8"/>
  <c r="AK24" i="8"/>
  <c r="AK25" i="8"/>
  <c r="AK26" i="8"/>
  <c r="AK27" i="8"/>
  <c r="AK28" i="8"/>
  <c r="AK29" i="8"/>
  <c r="G20" i="8"/>
  <c r="I20" i="8"/>
  <c r="J20" i="8" s="1"/>
  <c r="N20" i="8"/>
  <c r="O20" i="8"/>
  <c r="R20" i="8"/>
  <c r="U20" i="8"/>
  <c r="V20" i="8"/>
  <c r="AO20" i="8"/>
  <c r="AU20" i="8"/>
  <c r="BK20" i="8"/>
  <c r="G21" i="8"/>
  <c r="I21" i="8"/>
  <c r="J21" i="8" s="1"/>
  <c r="N21" i="8"/>
  <c r="O21" i="8"/>
  <c r="R21" i="8"/>
  <c r="U21" i="8"/>
  <c r="V21" i="8"/>
  <c r="AO21" i="8"/>
  <c r="AU21" i="8"/>
  <c r="BK21" i="8"/>
  <c r="G22" i="8"/>
  <c r="I22" i="8"/>
  <c r="J22" i="8" s="1"/>
  <c r="N22" i="8"/>
  <c r="O22" i="8"/>
  <c r="R22" i="8"/>
  <c r="U22" i="8"/>
  <c r="V22" i="8"/>
  <c r="AO22" i="8"/>
  <c r="AU22" i="8"/>
  <c r="BK22" i="8"/>
  <c r="G23" i="8"/>
  <c r="I23" i="8"/>
  <c r="J23" i="8" s="1"/>
  <c r="N23" i="8"/>
  <c r="O23" i="8"/>
  <c r="R23" i="8"/>
  <c r="U23" i="8"/>
  <c r="V23" i="8"/>
  <c r="AO23" i="8"/>
  <c r="AU23" i="8"/>
  <c r="BK23" i="8"/>
  <c r="G24" i="8"/>
  <c r="I24" i="8"/>
  <c r="J24" i="8" s="1"/>
  <c r="N24" i="8"/>
  <c r="O24" i="8"/>
  <c r="R24" i="8"/>
  <c r="U24" i="8"/>
  <c r="V24" i="8"/>
  <c r="AO24" i="8"/>
  <c r="AU24" i="8"/>
  <c r="BK24" i="8"/>
  <c r="G25" i="8"/>
  <c r="I25" i="8"/>
  <c r="J25" i="8" s="1"/>
  <c r="N25" i="8"/>
  <c r="O25" i="8"/>
  <c r="R25" i="8"/>
  <c r="U25" i="8"/>
  <c r="V25" i="8"/>
  <c r="AO25" i="8"/>
  <c r="AU25" i="8"/>
  <c r="BK25" i="8"/>
  <c r="G26" i="8"/>
  <c r="I26" i="8"/>
  <c r="J26" i="8" s="1"/>
  <c r="N26" i="8"/>
  <c r="O26" i="8"/>
  <c r="R26" i="8"/>
  <c r="U26" i="8"/>
  <c r="V26" i="8"/>
  <c r="AO26" i="8"/>
  <c r="AU26" i="8"/>
  <c r="BK26" i="8"/>
  <c r="G27" i="8"/>
  <c r="I27" i="8"/>
  <c r="J27" i="8" s="1"/>
  <c r="N27" i="8"/>
  <c r="O27" i="8"/>
  <c r="R27" i="8"/>
  <c r="U27" i="8"/>
  <c r="V27" i="8"/>
  <c r="AO27" i="8"/>
  <c r="AU27" i="8"/>
  <c r="BK27" i="8"/>
  <c r="G28" i="8"/>
  <c r="I28" i="8"/>
  <c r="J28" i="8" s="1"/>
  <c r="N28" i="8"/>
  <c r="O28" i="8"/>
  <c r="R28" i="8"/>
  <c r="U28" i="8"/>
  <c r="V28" i="8"/>
  <c r="AO28" i="8"/>
  <c r="AU28" i="8"/>
  <c r="BK28" i="8"/>
  <c r="G29" i="8"/>
  <c r="I29" i="8"/>
  <c r="J29" i="8" s="1"/>
  <c r="N29" i="8"/>
  <c r="O29" i="8"/>
  <c r="R29" i="8"/>
  <c r="U29" i="8"/>
  <c r="V29" i="8"/>
  <c r="AO29" i="8"/>
  <c r="AU29" i="8"/>
  <c r="BK29" i="8"/>
  <c r="G20" i="9"/>
  <c r="Q20" i="9"/>
  <c r="R20" i="9"/>
  <c r="AA20" i="9"/>
  <c r="G21" i="9"/>
  <c r="Q21" i="9"/>
  <c r="R21" i="9"/>
  <c r="AA21" i="9"/>
  <c r="G22" i="9"/>
  <c r="Q22" i="9"/>
  <c r="R22" i="9"/>
  <c r="AA22" i="9"/>
  <c r="G23" i="9"/>
  <c r="Q23" i="9"/>
  <c r="R23" i="9"/>
  <c r="AA23" i="9"/>
  <c r="G24" i="9"/>
  <c r="Q24" i="9"/>
  <c r="R24" i="9"/>
  <c r="AA24" i="9"/>
  <c r="G25" i="9"/>
  <c r="Q25" i="9"/>
  <c r="R25" i="9"/>
  <c r="AA25" i="9"/>
  <c r="G26" i="9"/>
  <c r="Q26" i="9"/>
  <c r="R26" i="9"/>
  <c r="AA26" i="9"/>
  <c r="G27" i="9"/>
  <c r="Q27" i="9"/>
  <c r="R27" i="9"/>
  <c r="AA27" i="9"/>
  <c r="G28" i="9"/>
  <c r="Q28" i="9"/>
  <c r="R28" i="9"/>
  <c r="AA28" i="9"/>
  <c r="G29" i="9"/>
  <c r="Q29" i="9"/>
  <c r="R29" i="9"/>
  <c r="AA29" i="9"/>
  <c r="BW111" i="9" l="1"/>
  <c r="AA111" i="9"/>
  <c r="T111" i="9"/>
  <c r="R111" i="9"/>
  <c r="Q111" i="9"/>
  <c r="I111" i="9"/>
  <c r="J111" i="9" s="1"/>
  <c r="G111" i="9"/>
  <c r="BW110" i="9"/>
  <c r="AA110" i="9"/>
  <c r="T110" i="9"/>
  <c r="R110" i="9"/>
  <c r="Q110" i="9"/>
  <c r="I110" i="9"/>
  <c r="J110" i="9" s="1"/>
  <c r="G110" i="9"/>
  <c r="BW109" i="9"/>
  <c r="AA109" i="9"/>
  <c r="T109" i="9"/>
  <c r="R109" i="9"/>
  <c r="Q109" i="9"/>
  <c r="I109" i="9"/>
  <c r="J109" i="9" s="1"/>
  <c r="G109" i="9"/>
  <c r="BW108" i="9"/>
  <c r="AA108" i="9"/>
  <c r="T108" i="9"/>
  <c r="R108" i="9"/>
  <c r="Q108" i="9"/>
  <c r="I108" i="9"/>
  <c r="J108" i="9" s="1"/>
  <c r="G108" i="9"/>
  <c r="BW107" i="9"/>
  <c r="AA107" i="9"/>
  <c r="T107" i="9"/>
  <c r="R107" i="9"/>
  <c r="Q107" i="9"/>
  <c r="I107" i="9"/>
  <c r="J107" i="9" s="1"/>
  <c r="G107" i="9"/>
  <c r="BW106" i="9"/>
  <c r="AA106" i="9"/>
  <c r="T106" i="9"/>
  <c r="R106" i="9"/>
  <c r="Q106" i="9"/>
  <c r="I106" i="9"/>
  <c r="J106" i="9" s="1"/>
  <c r="G106" i="9"/>
  <c r="BW105" i="9"/>
  <c r="AA105" i="9"/>
  <c r="T105" i="9"/>
  <c r="R105" i="9"/>
  <c r="Q105" i="9"/>
  <c r="I105" i="9"/>
  <c r="J105" i="9" s="1"/>
  <c r="G105" i="9"/>
  <c r="BW104" i="9"/>
  <c r="AA104" i="9"/>
  <c r="T104" i="9"/>
  <c r="R104" i="9"/>
  <c r="Q104" i="9"/>
  <c r="I104" i="9"/>
  <c r="J104" i="9" s="1"/>
  <c r="G104" i="9"/>
  <c r="BW103" i="9"/>
  <c r="AA103" i="9"/>
  <c r="T103" i="9"/>
  <c r="R103" i="9"/>
  <c r="Q103" i="9"/>
  <c r="I103" i="9"/>
  <c r="J103" i="9" s="1"/>
  <c r="G103" i="9"/>
  <c r="BW102" i="9"/>
  <c r="AA102" i="9"/>
  <c r="T102" i="9"/>
  <c r="R102" i="9"/>
  <c r="Q102" i="9"/>
  <c r="I102" i="9"/>
  <c r="J102" i="9" s="1"/>
  <c r="G102" i="9"/>
  <c r="BW101" i="9"/>
  <c r="AA101" i="9"/>
  <c r="T101" i="9"/>
  <c r="R101" i="9"/>
  <c r="Q101" i="9"/>
  <c r="I101" i="9"/>
  <c r="J101" i="9" s="1"/>
  <c r="G101" i="9"/>
  <c r="BW10" i="9" l="1"/>
  <c r="BW20" i="9"/>
  <c r="BW21" i="9"/>
  <c r="BW22" i="9"/>
  <c r="BW23" i="9"/>
  <c r="BW24" i="9"/>
  <c r="BW25" i="9"/>
  <c r="BW26" i="9"/>
  <c r="BW27" i="9"/>
  <c r="BW28" i="9"/>
  <c r="BW29" i="9"/>
  <c r="AA10" i="9"/>
  <c r="Q10" i="9"/>
  <c r="I10" i="9"/>
  <c r="J10" i="9" s="1"/>
  <c r="R10" i="9"/>
  <c r="G14" i="8"/>
  <c r="G15" i="8"/>
  <c r="G16" i="8"/>
  <c r="G17" i="8"/>
  <c r="G18" i="8"/>
  <c r="G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D3" authorId="0" guid="{87B2598C-B37D-4CD5-B998-A0079EC46BE7}" shapeId="0" xr:uid="{094F40F9-A199-4651-B5C5-2BF5E90D3BD3}">
      <text>
        <r>
          <rPr>
            <b/>
            <sz val="8"/>
            <color indexed="81"/>
            <rFont val="Segoe UI"/>
            <family val="2"/>
          </rPr>
          <t>Westphal Marco:</t>
        </r>
        <r>
          <rPr>
            <sz val="8"/>
            <color indexed="81"/>
            <rFont val="Segoe UI"/>
            <family val="2"/>
          </rPr>
          <t xml:space="preserve">
Einwohner nach www.laiv-mv.de korrigiert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S3" authorId="0" guid="{1B9BF00C-B15B-4377-9FE2-7BA10B74D381}" shapeId="0" xr:uid="{00000000-0006-0000-0700-000001000000}">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V3" authorId="0" guid="{F999F7A0-8C85-42BA-BD04-0BC659DB295F}" shapeId="0" xr:uid="{00000000-0006-0000-0700-000002000000}">
      <text>
        <r>
          <rPr>
            <b/>
            <sz val="9"/>
            <color indexed="81"/>
            <rFont val="Tahoma"/>
            <family val="2"/>
          </rPr>
          <t>Westphal Marco:</t>
        </r>
        <r>
          <rPr>
            <sz val="9"/>
            <color indexed="81"/>
            <rFont val="Tahoma"/>
            <family val="2"/>
          </rPr>
          <t xml:space="preserve">
Als abundant werden Gemeinden bezeichnet, deren Steuerkraft über der Bedarfsmesszahl laut FAG M-V liegt. Diese Gemeinden erhalten somit keine Schlüsselzuweisungen nach dem FAG M-V.</t>
        </r>
      </text>
    </comment>
    <comment ref="BP8" authorId="0" guid="{34B6381F-B9A2-4A18-950E-6F29AED96A77}" shapeId="0" xr:uid="{F22AA284-7763-4B86-9C17-8A6E59899FB7}">
      <text>
        <r>
          <rPr>
            <b/>
            <sz val="8"/>
            <color indexed="81"/>
            <rFont val="Segoe UI"/>
            <family val="2"/>
          </rPr>
          <t>Westphal Marco:</t>
        </r>
        <r>
          <rPr>
            <sz val="8"/>
            <color indexed="81"/>
            <rFont val="Segoe UI"/>
            <family val="2"/>
          </rPr>
          <t xml:space="preserve">
Ergebnis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X3" authorId="0" guid="{70433A41-1A48-49A2-8961-C208EEEC043F}" shapeId="0" xr:uid="{00000000-0006-0000-0800-000001000000}">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O6" authorId="0" guid="{9441C58E-F27C-4F3A-A22F-44610FDC5D39}" shapeId="0" xr:uid="{4C58B8A9-008E-4BBC-B012-2857A7E87A99}">
      <text>
        <r>
          <rPr>
            <b/>
            <sz val="8"/>
            <color indexed="81"/>
            <rFont val="Segoe UI"/>
            <family val="2"/>
          </rPr>
          <t>Westphal Marco:</t>
        </r>
        <r>
          <rPr>
            <sz val="8"/>
            <color indexed="81"/>
            <rFont val="Segoe UI"/>
            <family val="2"/>
          </rPr>
          <t xml:space="preserve">
Laut Rubikon 2020: 0 EUR</t>
        </r>
      </text>
    </comment>
    <comment ref="R6" authorId="0" guid="{6508D0E0-6B95-41C2-8323-B18D34CBF037}" shapeId="0" xr:uid="{DD6AD8A3-058F-4A57-9A7B-01696E48A35B}">
      <text>
        <r>
          <rPr>
            <b/>
            <sz val="8"/>
            <color indexed="81"/>
            <rFont val="Segoe UI"/>
            <family val="2"/>
          </rPr>
          <t>Westphal Marco:</t>
        </r>
        <r>
          <rPr>
            <sz val="8"/>
            <color indexed="81"/>
            <rFont val="Segoe UI"/>
            <family val="2"/>
          </rPr>
          <t xml:space="preserve">
Laut Rubikon 2020: 1</t>
        </r>
      </text>
    </comment>
    <comment ref="U6" authorId="0" guid="{CFDB179F-8999-476C-945A-062D7C10C6A2}" shapeId="0" xr:uid="{774BFB74-0CAE-453D-97F6-B7BFFE123199}">
      <text>
        <r>
          <rPr>
            <b/>
            <sz val="8"/>
            <color indexed="81"/>
            <rFont val="Segoe UI"/>
            <family val="2"/>
          </rPr>
          <t>Westphal Marco:</t>
        </r>
        <r>
          <rPr>
            <sz val="8"/>
            <color indexed="81"/>
            <rFont val="Segoe UI"/>
            <family val="2"/>
          </rPr>
          <t xml:space="preserve">
Laut Mitteilung HST negatives Jahresergebnis, das durch Vortrag nicht ausgeglichen werden kann, jedoch wird Haushaltsausgleich laut HST erreicht.
Laut Rubikon 2020: 1</t>
        </r>
        <r>
          <rPr>
            <b/>
            <sz val="8"/>
            <color indexed="81"/>
            <rFont val="Segoe UI"/>
            <family val="2"/>
          </rPr>
          <t>Westphal Marco:</t>
        </r>
        <r>
          <rPr>
            <sz val="8"/>
            <color indexed="81"/>
            <rFont val="Segoe UI"/>
            <family val="2"/>
          </rPr>
          <t xml:space="preserve">
</t>
        </r>
      </text>
    </comment>
    <comment ref="O8" authorId="0" guid="{DBD75225-0E99-4DEC-B8FC-1EDFEA54F87D}" shapeId="0" xr:uid="{0199E367-AF05-475F-861A-CCD3946F1E83}">
      <text>
        <r>
          <rPr>
            <b/>
            <sz val="8"/>
            <color indexed="81"/>
            <rFont val="Segoe UI"/>
            <family val="2"/>
          </rPr>
          <t>Westphal Marco:</t>
        </r>
        <r>
          <rPr>
            <sz val="8"/>
            <color indexed="81"/>
            <rFont val="Segoe UI"/>
            <family val="2"/>
          </rPr>
          <t xml:space="preserve">
laut Rubikon 2020: 0 EUR</t>
        </r>
      </text>
    </comment>
    <comment ref="R8" authorId="0" guid="{413D73F3-11DA-4434-AA8F-D0CAC3634CD6}" shapeId="0" xr:uid="{90CCBE1B-A0B8-4F7B-9E31-B2609C7C81B4}">
      <text>
        <r>
          <rPr>
            <b/>
            <sz val="8"/>
            <color indexed="81"/>
            <rFont val="Segoe UI"/>
            <family val="2"/>
          </rPr>
          <t>Westphal Marco:</t>
        </r>
        <r>
          <rPr>
            <sz val="8"/>
            <color indexed="81"/>
            <rFont val="Segoe UI"/>
            <family val="2"/>
          </rPr>
          <t xml:space="preserve">
laut Rubikon 2020: ja 1</t>
        </r>
      </text>
    </comment>
    <comment ref="CC8" authorId="0" guid="{B5402807-C3EE-4681-A523-D5C42F003D43}" shapeId="0" xr:uid="{B11E1351-F786-40E8-A063-438CB0D230FA}">
      <text>
        <r>
          <rPr>
            <b/>
            <sz val="8"/>
            <color indexed="81"/>
            <rFont val="Segoe UI"/>
            <family val="2"/>
          </rPr>
          <t>Westphal Marco:</t>
        </r>
        <r>
          <rPr>
            <sz val="8"/>
            <color indexed="81"/>
            <rFont val="Segoe UI"/>
            <family val="2"/>
          </rPr>
          <t xml:space="preserve">
Mitteilung Stadt Grimmen: 
Bitte zwecks Vergleichbarkeit prüfen, welche Leistungen/Aufgaben als "freiwillige Leistungen" durch die Gemeinden bei der Meldung berücksichtigt werden. Siehe auch Telefonat mit Hr. Westphal am 16.06.2020
Ini der Stadt Grimmen sind folgende Leistungen als freiwillige Leistungen gelistet:
114.01 Jugend- und Vereinshaus
114.01 Sportforum
114.02 Baubetriebshof
119.01 Stabstelle Recht
252.01 Heimatmuseum
253.01 Tierpark
272.01 Bibliothek
281.01 Kulturförderung
331.01 Wohlfahrtpflege/Seniorenarbeit
362.01 Außerschulische Jugendarbeit
366.01 Öffentliche Spielplätze
421.01 Sportförderung
424.01 Kommunale Sportstätten
551.01 Öffentliches Grün
555.01 Kommunale Forstwirtschaft
571.01 Kommunale Wirtschaftsförderung
573.01 Allgemeine kommunale Einrichtungen
(Kulturhaus, Wasserturm, Veranstaltungszentrum, Marktwesen)</t>
        </r>
      </text>
    </comment>
    <comment ref="G9" authorId="0" guid="{7C37E747-5D97-49FD-82C9-56DA1D9030E4}" shapeId="0" xr:uid="{547B6EFC-EC48-4094-8C4B-FA9EA8054A34}">
      <text>
        <r>
          <rPr>
            <b/>
            <sz val="8"/>
            <color indexed="81"/>
            <rFont val="Segoe UI"/>
            <family val="2"/>
          </rPr>
          <t>Westphal Marco:</t>
        </r>
        <r>
          <rPr>
            <sz val="8"/>
            <color indexed="81"/>
            <rFont val="Segoe UI"/>
            <family val="2"/>
          </rPr>
          <t xml:space="preserve">
laut Rubikon 2020: -430.100
</t>
        </r>
      </text>
    </comment>
    <comment ref="I9" authorId="0" guid="{96DAF837-F925-4EE5-9816-9F65969315A8}" shapeId="0" xr:uid="{DC7C52B7-2956-4DE4-9020-008A9221855D}">
      <text>
        <r>
          <rPr>
            <b/>
            <sz val="8"/>
            <color indexed="81"/>
            <rFont val="Segoe UI"/>
            <family val="2"/>
          </rPr>
          <t>Westphal Marco:</t>
        </r>
        <r>
          <rPr>
            <sz val="8"/>
            <color indexed="81"/>
            <rFont val="Segoe UI"/>
            <family val="2"/>
          </rPr>
          <t xml:space="preserve">
laut Rubikon 2020: -674.700</t>
        </r>
      </text>
    </comment>
    <comment ref="O9" authorId="0" guid="{33E53A38-47CC-43D4-B321-44978250321E}" shapeId="0" xr:uid="{45F9DDD5-1F67-4BBE-92A7-766328419590}">
      <text>
        <r>
          <rPr>
            <b/>
            <sz val="8"/>
            <color indexed="81"/>
            <rFont val="Segoe UI"/>
            <family val="2"/>
          </rPr>
          <t>Westphal Marco:</t>
        </r>
        <r>
          <rPr>
            <sz val="8"/>
            <color indexed="81"/>
            <rFont val="Segoe UI"/>
            <family val="2"/>
          </rPr>
          <t xml:space="preserve">
laut Rubikon 2020: 
-520.500 EUR</t>
        </r>
      </text>
    </comment>
    <comment ref="O10" authorId="0" guid="{2FCAFEF7-BFFB-4CB8-8CEB-E1043F903F1B}" shapeId="0" xr:uid="{0632A0C7-8D96-40C8-A2EF-D903E8B20A9F}">
      <text>
        <r>
          <rPr>
            <b/>
            <sz val="8"/>
            <color indexed="81"/>
            <rFont val="Segoe UI"/>
            <family val="2"/>
          </rPr>
          <t>Westphal Marco:</t>
        </r>
        <r>
          <rPr>
            <sz val="8"/>
            <color indexed="81"/>
            <rFont val="Segoe UI"/>
            <family val="2"/>
          </rPr>
          <t xml:space="preserve">
laut Rubikon 2020: 
0 EUR
</t>
        </r>
      </text>
    </comment>
    <comment ref="E13" authorId="0" guid="{A035CE48-F578-4E17-BF66-68EBC341C966}" shapeId="0" xr:uid="{35A32DE2-8E95-41D6-8BB9-410B8349C3FE}">
      <text>
        <r>
          <rPr>
            <b/>
            <sz val="8"/>
            <color indexed="81"/>
            <rFont val="Segoe UI"/>
            <family val="2"/>
          </rPr>
          <t>Westphal Marco:</t>
        </r>
        <r>
          <rPr>
            <sz val="8"/>
            <color indexed="81"/>
            <rFont val="Segoe UI"/>
            <family val="2"/>
          </rPr>
          <t xml:space="preserve">
Anpassung an Rubikon 2020
</t>
        </r>
      </text>
    </comment>
    <comment ref="O16" authorId="0" guid="{0D96F9F8-ED90-4022-83B8-08FB33662753}" shapeId="0" xr:uid="{15CB6E40-5B0C-4635-B3AB-709DA068A768}">
      <text>
        <r>
          <rPr>
            <b/>
            <sz val="8"/>
            <color indexed="81"/>
            <rFont val="Segoe UI"/>
            <family val="2"/>
          </rPr>
          <t>Westphal Marco:</t>
        </r>
        <r>
          <rPr>
            <sz val="8"/>
            <color indexed="81"/>
            <rFont val="Segoe UI"/>
            <family val="2"/>
          </rPr>
          <t xml:space="preserve">
laut Rubikon 2020:
-232.000</t>
        </r>
      </text>
    </comment>
    <comment ref="U16" authorId="0" guid="{72EF1F11-D60E-4FBC-BF32-7A1242E8AE6B}" shapeId="0" xr:uid="{143D3157-AAED-4554-BD9F-8955318371FC}">
      <text>
        <r>
          <rPr>
            <b/>
            <sz val="8"/>
            <color indexed="81"/>
            <rFont val="Segoe UI"/>
            <family val="2"/>
          </rPr>
          <t>Westphal Marco:</t>
        </r>
        <r>
          <rPr>
            <sz val="8"/>
            <color indexed="81"/>
            <rFont val="Segoe UI"/>
            <family val="2"/>
          </rPr>
          <t xml:space="preserve">
aufgrund Vortrag aus Rubikon 2020: 1</t>
        </r>
      </text>
    </comment>
    <comment ref="E18" authorId="0" guid="{589417F5-B8F4-4D39-BA98-E55AE3370C93}" shapeId="0" xr:uid="{DA9F873F-2CCD-4695-BA06-E4EE67220D4D}">
      <text>
        <r>
          <rPr>
            <b/>
            <sz val="8"/>
            <color indexed="81"/>
            <rFont val="Segoe UI"/>
            <family val="2"/>
          </rPr>
          <t>Westphal Marco:</t>
        </r>
        <r>
          <rPr>
            <sz val="8"/>
            <color indexed="81"/>
            <rFont val="Segoe UI"/>
            <family val="2"/>
          </rPr>
          <t xml:space="preserve">
Anpassung an 1 NT aus Rubikon 2020
</t>
        </r>
      </text>
    </comment>
    <comment ref="BZ20" authorId="0" guid="{15178AD8-4B13-4BF0-9CAB-E0C9FADD6137}" shapeId="0" xr:uid="{2CA04144-4322-45DA-962A-8B66E81E592F}">
      <text>
        <r>
          <rPr>
            <b/>
            <sz val="8"/>
            <color indexed="81"/>
            <rFont val="Segoe UI"/>
            <family val="2"/>
          </rPr>
          <t>Westphal Marco:</t>
        </r>
        <r>
          <rPr>
            <sz val="8"/>
            <color indexed="81"/>
            <rFont val="Segoe UI"/>
            <family val="2"/>
          </rPr>
          <t xml:space="preserve">
laut Rubikon 2020: 19,19 - ev. aufgrund NT Amt gesenkt?</t>
        </r>
      </text>
    </comment>
    <comment ref="E21" authorId="0" guid="{3E66933A-8A37-4AB8-BC15-62DB67EBE15A}" shapeId="0" xr:uid="{2D130961-5534-4A49-9800-5E253EBCD7AB}">
      <text>
        <r>
          <rPr>
            <b/>
            <sz val="8"/>
            <color indexed="81"/>
            <rFont val="Segoe UI"/>
            <family val="2"/>
          </rPr>
          <t>Westphal Marco:</t>
        </r>
        <r>
          <rPr>
            <sz val="8"/>
            <color indexed="81"/>
            <rFont val="Segoe UI"/>
            <family val="2"/>
          </rPr>
          <t xml:space="preserve">
Anpassung an 1 NT aus Rubikon 2020</t>
        </r>
      </text>
    </comment>
    <comment ref="O21" authorId="0" guid="{6BA17C5F-6C49-4132-9EE8-13B49A564746}" shapeId="0" xr:uid="{C6A2B66B-E162-4511-8078-FAD055A54D56}">
      <text>
        <r>
          <rPr>
            <b/>
            <sz val="8"/>
            <color indexed="81"/>
            <rFont val="Segoe UI"/>
            <family val="2"/>
          </rPr>
          <t>Westphal Marco:</t>
        </r>
        <r>
          <rPr>
            <sz val="8"/>
            <color indexed="81"/>
            <rFont val="Segoe UI"/>
            <family val="2"/>
          </rPr>
          <t xml:space="preserve">
Anpassung an 1 NT aus Rubikon 2020</t>
        </r>
      </text>
    </comment>
    <comment ref="O23" authorId="0" guid="{B5289165-CC91-47EB-9E9B-722639EF88D9}" shapeId="0" xr:uid="{0307B76A-D7F3-401C-BBC7-FA3E03D3C68E}">
      <text>
        <r>
          <rPr>
            <b/>
            <sz val="8"/>
            <color indexed="81"/>
            <rFont val="Segoe UI"/>
            <family val="2"/>
          </rPr>
          <t>Westphal Marco:</t>
        </r>
        <r>
          <rPr>
            <sz val="8"/>
            <color indexed="81"/>
            <rFont val="Segoe UI"/>
            <family val="2"/>
          </rPr>
          <t xml:space="preserve">
laut Rubikon 2020: 
-49.607
</t>
        </r>
      </text>
    </comment>
    <comment ref="L24" authorId="0" guid="{6D94F3D0-29E2-424B-9921-F6D36450CA5E}" shapeId="0" xr:uid="{C04C3DED-6833-4D9C-A560-B4DB3D8289D6}">
      <text>
        <r>
          <rPr>
            <b/>
            <sz val="8"/>
            <color indexed="81"/>
            <rFont val="Segoe UI"/>
            <family val="2"/>
          </rPr>
          <t>Westphal Marco:</t>
        </r>
        <r>
          <rPr>
            <sz val="8"/>
            <color indexed="81"/>
            <rFont val="Segoe UI"/>
            <family val="2"/>
          </rPr>
          <t xml:space="preserve">
aufgrund Vortrag aus Rubikon 2020 NT: 1</t>
        </r>
        <r>
          <rPr>
            <sz val="8"/>
            <color indexed="81"/>
            <rFont val="Segoe UI"/>
            <family val="2"/>
          </rPr>
          <t xml:space="preserve">
</t>
        </r>
      </text>
    </comment>
    <comment ref="L25" authorId="0" guid="{5D78C6D2-D16D-44D0-B2A9-41088944268E}" shapeId="0" xr:uid="{9B6D91AE-6B50-4F2E-A46B-0D537300BA4F}">
      <text>
        <r>
          <rPr>
            <b/>
            <sz val="8"/>
            <color indexed="81"/>
            <rFont val="Segoe UI"/>
            <family val="2"/>
          </rPr>
          <t>Westphal Marco:</t>
        </r>
        <r>
          <rPr>
            <sz val="8"/>
            <color indexed="81"/>
            <rFont val="Segoe UI"/>
            <family val="2"/>
          </rPr>
          <t xml:space="preserve">
aufgrund Vortrag aus Rubikon 2020 NT: 0</t>
        </r>
      </text>
    </comment>
    <comment ref="O27" authorId="0" guid="{52EFD986-A9E6-4733-B6B9-3B982DE1FB65}" shapeId="0" xr:uid="{08DE4892-4507-4FD8-8B1A-BBA62D77A8B8}">
      <text>
        <r>
          <rPr>
            <b/>
            <sz val="8"/>
            <color indexed="81"/>
            <rFont val="Segoe UI"/>
            <family val="2"/>
          </rPr>
          <t>Westphal Marco:</t>
        </r>
        <r>
          <rPr>
            <sz val="8"/>
            <color indexed="81"/>
            <rFont val="Segoe UI"/>
            <family val="2"/>
          </rPr>
          <t xml:space="preserve">
laut Rubikon 2020: 138.949</t>
        </r>
      </text>
    </comment>
    <comment ref="I28" authorId="0" guid="{501BFF20-3C14-48DB-BCD4-3EC8E2434AC3}" shapeId="0" xr:uid="{6C057E14-1DB7-4029-AD3F-A67E8D9F9959}">
      <text>
        <r>
          <rPr>
            <b/>
            <sz val="8"/>
            <color indexed="81"/>
            <rFont val="Segoe UI"/>
            <family val="2"/>
          </rPr>
          <t>Westphal Marco:</t>
        </r>
        <r>
          <rPr>
            <sz val="8"/>
            <color indexed="81"/>
            <rFont val="Segoe UI"/>
            <family val="2"/>
          </rPr>
          <t xml:space="preserve">
laut Rubikon 2020: 
-355.050
</t>
        </r>
      </text>
    </comment>
    <comment ref="O28" authorId="0" guid="{31AC4819-37BD-4CEC-8A05-8158DE3243F4}" shapeId="0" xr:uid="{71E5548F-DC5E-49C5-945F-269FAF68BC61}">
      <text>
        <r>
          <rPr>
            <b/>
            <sz val="8"/>
            <color indexed="81"/>
            <rFont val="Segoe UI"/>
            <family val="2"/>
          </rPr>
          <t>Westphal Marco:</t>
        </r>
        <r>
          <rPr>
            <sz val="8"/>
            <color indexed="81"/>
            <rFont val="Segoe UI"/>
            <family val="2"/>
          </rPr>
          <t xml:space="preserve">
laut Rubikon 2020: 68.876
</t>
        </r>
      </text>
    </comment>
    <comment ref="O29" authorId="0" guid="{73E82F00-677D-4D87-AFD3-3AE80BB44A59}" shapeId="0" xr:uid="{4204F837-2D79-484E-AF48-3B2C81DE165F}">
      <text>
        <r>
          <rPr>
            <b/>
            <sz val="8"/>
            <color indexed="81"/>
            <rFont val="Segoe UI"/>
            <family val="2"/>
          </rPr>
          <t>Westphal Marco:</t>
        </r>
        <r>
          <rPr>
            <sz val="8"/>
            <color indexed="81"/>
            <rFont val="Segoe UI"/>
            <family val="2"/>
          </rPr>
          <t xml:space="preserve">
laut Rubikon 2020: 167.053</t>
        </r>
      </text>
    </comment>
    <comment ref="R29" authorId="0" guid="{62AA4FE0-0B8C-4E18-9385-2672C8EF5619}" shapeId="0" xr:uid="{66D06A50-5C68-4462-9317-C577714437B1}">
      <text>
        <r>
          <rPr>
            <b/>
            <sz val="8"/>
            <color indexed="81"/>
            <rFont val="Segoe UI"/>
            <family val="2"/>
          </rPr>
          <t>Westphal Marco:</t>
        </r>
        <r>
          <rPr>
            <sz val="8"/>
            <color indexed="81"/>
            <rFont val="Segoe UI"/>
            <family val="2"/>
          </rPr>
          <t xml:space="preserve">
laut Rubikon: 1
</t>
        </r>
      </text>
    </comment>
    <comment ref="O31" authorId="0" guid="{E9D95E7A-4886-42B7-9012-7FE3510ADDA2}" shapeId="0" xr:uid="{202DEF30-BF9B-4D7B-A850-70CE153C941B}">
      <text>
        <r>
          <rPr>
            <b/>
            <sz val="8"/>
            <color indexed="81"/>
            <rFont val="Segoe UI"/>
            <family val="2"/>
          </rPr>
          <t>Westphal Marco:</t>
        </r>
        <r>
          <rPr>
            <sz val="8"/>
            <color indexed="81"/>
            <rFont val="Segoe UI"/>
            <family val="2"/>
          </rPr>
          <t xml:space="preserve">
laut Rubikon 2020: 
-155.200
</t>
        </r>
      </text>
    </comment>
    <comment ref="O32" authorId="0" guid="{615C216B-D150-4210-80CA-6929418D3897}" shapeId="0" xr:uid="{0320AA21-AA0B-43FF-A3D7-CDAA5761F576}">
      <text>
        <r>
          <rPr>
            <b/>
            <sz val="8"/>
            <color indexed="81"/>
            <rFont val="Segoe UI"/>
            <family val="2"/>
          </rPr>
          <t>Westphal Marco:</t>
        </r>
        <r>
          <rPr>
            <sz val="8"/>
            <color indexed="81"/>
            <rFont val="Segoe UI"/>
            <family val="2"/>
          </rPr>
          <t xml:space="preserve">
laut Rubikon 2020: 0</t>
        </r>
      </text>
    </comment>
    <comment ref="R32" authorId="0" guid="{52DCDBDC-F40B-442F-8229-23CB97E1F4CF}" shapeId="0" xr:uid="{1E2C2823-2C68-4506-941C-14FFBFE2725D}">
      <text>
        <r>
          <rPr>
            <b/>
            <sz val="8"/>
            <color indexed="81"/>
            <rFont val="Segoe UI"/>
            <family val="2"/>
          </rPr>
          <t>Westphal Marco:</t>
        </r>
        <r>
          <rPr>
            <sz val="8"/>
            <color indexed="81"/>
            <rFont val="Segoe UI"/>
            <family val="2"/>
          </rPr>
          <t xml:space="preserve">
laut Rubikon 1</t>
        </r>
      </text>
    </comment>
    <comment ref="L34" authorId="0" guid="{C041F291-F785-4AE1-8E59-F3BCA84EBE5A}" shapeId="0" xr:uid="{F9686C40-FB3C-4DBF-A533-1AF53455011F}">
      <text>
        <r>
          <rPr>
            <b/>
            <sz val="8"/>
            <color indexed="81"/>
            <rFont val="Segoe UI"/>
            <family val="2"/>
          </rPr>
          <t>Westphal Marco:</t>
        </r>
        <r>
          <rPr>
            <sz val="8"/>
            <color indexed="81"/>
            <rFont val="Segoe UI"/>
            <family val="2"/>
          </rPr>
          <t xml:space="preserve">
laut Vortrag aus Rubikon 2020: 1</t>
        </r>
      </text>
    </comment>
    <comment ref="U34" authorId="0" guid="{3EF6F92E-77CE-469A-9007-F606AB6F8CFA}" shapeId="0" xr:uid="{E09B6D73-B9DA-45EF-AAA4-DEEBC4BE4CDE}">
      <text>
        <r>
          <rPr>
            <b/>
            <sz val="8"/>
            <color indexed="81"/>
            <rFont val="Segoe UI"/>
            <family val="2"/>
          </rPr>
          <t>Westphal Marco:</t>
        </r>
        <r>
          <rPr>
            <sz val="8"/>
            <color indexed="81"/>
            <rFont val="Segoe UI"/>
            <family val="2"/>
          </rPr>
          <t xml:space="preserve">
laut Vortrag aus Rubikon 2020: 1</t>
        </r>
      </text>
    </comment>
    <comment ref="O35" authorId="0" guid="{E5938A5E-5752-4BC2-B9E8-B35CF66F6684}" shapeId="0" xr:uid="{4A19DC87-6C72-48C5-A33C-53AD545582AC}">
      <text>
        <r>
          <rPr>
            <b/>
            <sz val="8"/>
            <color indexed="81"/>
            <rFont val="Segoe UI"/>
            <family val="2"/>
          </rPr>
          <t>Westphal Marco:</t>
        </r>
        <r>
          <rPr>
            <sz val="8"/>
            <color indexed="81"/>
            <rFont val="Segoe UI"/>
            <family val="2"/>
          </rPr>
          <t xml:space="preserve">
laut Rubikon 2020:
-125.900
</t>
        </r>
      </text>
    </comment>
    <comment ref="O36" authorId="0" guid="{F70518B5-7984-488F-B9CC-12C1489F52B5}" shapeId="0" xr:uid="{B1EBD995-9CD9-4F28-8583-F0DBB19855FF}">
      <text>
        <r>
          <rPr>
            <b/>
            <sz val="8"/>
            <color indexed="81"/>
            <rFont val="Segoe UI"/>
            <family val="2"/>
          </rPr>
          <t>Westphal Marco:</t>
        </r>
        <r>
          <rPr>
            <sz val="8"/>
            <color indexed="81"/>
            <rFont val="Segoe UI"/>
            <family val="2"/>
          </rPr>
          <t xml:space="preserve">
laut Rubikon 2020: 59.700
</t>
        </r>
      </text>
    </comment>
    <comment ref="U36" authorId="0" guid="{355BFB65-D41E-4656-B13A-99B1D2640964}" shapeId="0" xr:uid="{1FC49DD0-CACA-4661-8FCC-23A78B0EB257}">
      <text>
        <r>
          <rPr>
            <b/>
            <sz val="8"/>
            <color indexed="81"/>
            <rFont val="Segoe UI"/>
            <family val="2"/>
          </rPr>
          <t>Westphal Marco:</t>
        </r>
        <r>
          <rPr>
            <sz val="8"/>
            <color indexed="81"/>
            <rFont val="Segoe UI"/>
            <family val="2"/>
          </rPr>
          <t xml:space="preserve">
laut Vortrag Rubikon 2020: 1</t>
        </r>
      </text>
    </comment>
    <comment ref="O37" authorId="0" guid="{D80ABC93-C858-422C-91C5-F30B6078AE09}" shapeId="0" xr:uid="{64EBE572-A560-4785-B760-EFCBB757BDF6}">
      <text>
        <r>
          <rPr>
            <b/>
            <sz val="8"/>
            <color indexed="81"/>
            <rFont val="Segoe UI"/>
            <family val="2"/>
          </rPr>
          <t>Westphal Marco:</t>
        </r>
        <r>
          <rPr>
            <sz val="8"/>
            <color indexed="81"/>
            <rFont val="Segoe UI"/>
            <family val="2"/>
          </rPr>
          <t xml:space="preserve">
laut Rubikon 2020: 
-89.500</t>
        </r>
      </text>
    </comment>
    <comment ref="O38" authorId="0" guid="{EBD85263-E902-4A4C-99EA-7402B768B27E}" shapeId="0" xr:uid="{13230510-3DC6-4560-AEB4-35BB41EA1109}">
      <text>
        <r>
          <rPr>
            <b/>
            <sz val="8"/>
            <color indexed="81"/>
            <rFont val="Segoe UI"/>
            <family val="2"/>
          </rPr>
          <t>Westphal Marco:</t>
        </r>
        <r>
          <rPr>
            <sz val="8"/>
            <color indexed="81"/>
            <rFont val="Segoe UI"/>
            <family val="2"/>
          </rPr>
          <t xml:space="preserve">
laut Rubikon 2020: 7.300</t>
        </r>
      </text>
    </comment>
    <comment ref="R38" authorId="0" guid="{DD0969F7-066B-4D15-8F14-310CD09EEE7A}" shapeId="0" xr:uid="{74DC198F-A9BE-4F8D-AD9F-94900F59C1EC}">
      <text>
        <r>
          <rPr>
            <b/>
            <sz val="8"/>
            <color indexed="81"/>
            <rFont val="Segoe UI"/>
            <family val="2"/>
          </rPr>
          <t xml:space="preserve">Westphal Marco:
</t>
        </r>
        <r>
          <rPr>
            <sz val="8"/>
            <color indexed="81"/>
            <rFont val="Segoe UI"/>
            <family val="2"/>
          </rPr>
          <t>aufgrund Rubikon: 1</t>
        </r>
      </text>
    </comment>
    <comment ref="L40" authorId="0" guid="{95798BF0-1B7A-4346-8456-6CF539EDAFFA}" shapeId="0" xr:uid="{A403333F-6C94-4E3C-9C3F-B4500C5D8942}">
      <text>
        <r>
          <rPr>
            <b/>
            <sz val="8"/>
            <color indexed="81"/>
            <rFont val="Segoe UI"/>
            <family val="2"/>
          </rPr>
          <t>Westphal Marco:</t>
        </r>
        <r>
          <rPr>
            <sz val="8"/>
            <color indexed="81"/>
            <rFont val="Segoe UI"/>
            <family val="2"/>
          </rPr>
          <t xml:space="preserve">
aufgrund Vortrag aus Rubikon: 0
</t>
        </r>
      </text>
    </comment>
    <comment ref="O50" authorId="0" guid="{C2B77AF4-F68D-4F93-8530-81B631EC02DF}" shapeId="0" xr:uid="{8358D59B-9BD0-4BA3-A483-89838299E9F5}">
      <text>
        <r>
          <rPr>
            <b/>
            <sz val="8"/>
            <color indexed="81"/>
            <rFont val="Segoe UI"/>
            <family val="2"/>
          </rPr>
          <t>Westphal Marco:</t>
        </r>
        <r>
          <rPr>
            <sz val="8"/>
            <color indexed="81"/>
            <rFont val="Segoe UI"/>
            <family val="2"/>
          </rPr>
          <t xml:space="preserve">
laut Rubikon 2020: 
-152.800
</t>
        </r>
      </text>
    </comment>
    <comment ref="O53" authorId="0" guid="{B950C9C3-063C-4A3F-9CB1-0F0422D23077}" shapeId="0" xr:uid="{4948742D-76DF-43B3-B01D-73995EEA7193}">
      <text>
        <r>
          <rPr>
            <b/>
            <sz val="8"/>
            <color indexed="81"/>
            <rFont val="Segoe UI"/>
            <family val="2"/>
          </rPr>
          <t>Westphal Marco:</t>
        </r>
        <r>
          <rPr>
            <sz val="8"/>
            <color indexed="81"/>
            <rFont val="Segoe UI"/>
            <family val="2"/>
          </rPr>
          <t xml:space="preserve">
laut Rubikon 2020:
-609.700
</t>
        </r>
      </text>
    </comment>
    <comment ref="L54" authorId="0" guid="{330658EE-1DE5-49ED-B13B-DC262B30B2C2}" shapeId="0" xr:uid="{C3BA1558-40CD-4330-888F-129A83E234C0}">
      <text>
        <r>
          <rPr>
            <b/>
            <sz val="8"/>
            <color indexed="81"/>
            <rFont val="Segoe UI"/>
            <family val="2"/>
          </rPr>
          <t>Westphal Marco:</t>
        </r>
        <r>
          <rPr>
            <sz val="8"/>
            <color indexed="81"/>
            <rFont val="Segoe UI"/>
            <family val="2"/>
          </rPr>
          <t xml:space="preserve">
Aufgrund Vortrag aus Rubikon 2020: 0</t>
        </r>
      </text>
    </comment>
    <comment ref="O58" authorId="0" guid="{5FE8333D-5489-45DB-B761-4C68E463B7B0}" shapeId="0" xr:uid="{FC39D112-FF5D-4A48-B2F8-A2A9E84DDF65}">
      <text>
        <r>
          <rPr>
            <b/>
            <sz val="8"/>
            <color indexed="81"/>
            <rFont val="Segoe UI"/>
            <family val="2"/>
          </rPr>
          <t>Westphal Marco:</t>
        </r>
        <r>
          <rPr>
            <sz val="8"/>
            <color indexed="81"/>
            <rFont val="Segoe UI"/>
            <family val="2"/>
          </rPr>
          <t xml:space="preserve">
laut Rubikon 2020: 
-233.700</t>
        </r>
      </text>
    </comment>
    <comment ref="O59" authorId="0" guid="{245EBF05-C702-4438-BD36-7B65E265AA85}" shapeId="0" xr:uid="{26A657CB-8868-4E21-B159-29B33A94D17A}">
      <text>
        <r>
          <rPr>
            <b/>
            <sz val="8"/>
            <color indexed="81"/>
            <rFont val="Segoe UI"/>
            <family val="2"/>
          </rPr>
          <t>Westphal Marco:</t>
        </r>
        <r>
          <rPr>
            <sz val="8"/>
            <color indexed="81"/>
            <rFont val="Segoe UI"/>
            <family val="2"/>
          </rPr>
          <t xml:space="preserve">
laut Rubikon 2020: 
-195.200</t>
        </r>
      </text>
    </comment>
    <comment ref="U60" authorId="0" guid="{F00935C4-95ED-401B-B12B-52AED46FFD66}" shapeId="0" xr:uid="{1C3C1274-9927-4F3B-8A79-B179B9232B59}">
      <text>
        <r>
          <rPr>
            <b/>
            <sz val="8"/>
            <color indexed="81"/>
            <rFont val="Segoe UI"/>
            <family val="2"/>
          </rPr>
          <t>Westphal Marco:</t>
        </r>
        <r>
          <rPr>
            <sz val="8"/>
            <color indexed="81"/>
            <rFont val="Segoe UI"/>
            <family val="2"/>
          </rPr>
          <t xml:space="preserve">
Aufgrund Ergebnisplan und Vorträge (Rubikon) liegt kein H-Ausgleich vor </t>
        </r>
      </text>
    </comment>
    <comment ref="BZ60" authorId="0" guid="{39C17295-C295-4A69-BCB6-516631E5707F}" shapeId="0" xr:uid="{9287CC6D-956E-472E-87D7-8CCD7D14B1FB}">
      <text>
        <r>
          <rPr>
            <b/>
            <sz val="8"/>
            <color indexed="81"/>
            <rFont val="Segoe UI"/>
            <family val="2"/>
          </rPr>
          <t>Westphal Marco:</t>
        </r>
        <r>
          <rPr>
            <sz val="8"/>
            <color indexed="81"/>
            <rFont val="Segoe UI"/>
            <family val="2"/>
          </rPr>
          <t xml:space="preserve">
laut Rubikon 2020: 22,9110%</t>
        </r>
      </text>
    </comment>
    <comment ref="CA60" authorId="0" guid="{9096B477-E9EA-4102-9A42-35DF98CBF8F4}" shapeId="0" xr:uid="{A0E82055-E867-4C9C-B201-EC477E1EED82}">
      <text>
        <r>
          <rPr>
            <b/>
            <sz val="8"/>
            <color indexed="81"/>
            <rFont val="Segoe UI"/>
            <family val="2"/>
          </rPr>
          <t>Westphal Marco:</t>
        </r>
        <r>
          <rPr>
            <sz val="8"/>
            <color indexed="81"/>
            <rFont val="Segoe UI"/>
            <family val="2"/>
          </rPr>
          <t xml:space="preserve">
laut Rubikon 221.300</t>
        </r>
      </text>
    </comment>
    <comment ref="BZ62" authorId="0" guid="{DBD38313-0A7B-4E35-8EBC-B74A55D74147}" shapeId="0" xr:uid="{F01B9C7B-52DF-44A6-AF60-7EBF746EAC74}">
      <text>
        <r>
          <rPr>
            <b/>
            <sz val="8"/>
            <color indexed="81"/>
            <rFont val="Segoe UI"/>
            <family val="2"/>
          </rPr>
          <t>Westphal Marco:</t>
        </r>
        <r>
          <rPr>
            <sz val="8"/>
            <color indexed="81"/>
            <rFont val="Segoe UI"/>
            <family val="2"/>
          </rPr>
          <t xml:space="preserve">
laut Rubikon 2020: 24,2100%</t>
        </r>
      </text>
    </comment>
    <comment ref="BZ63" authorId="0" guid="{612E3BEB-9B20-4646-A743-B245905879D1}" shapeId="0" xr:uid="{76D29115-3017-4569-9AE8-EB0F99D1FC88}">
      <text>
        <r>
          <rPr>
            <b/>
            <sz val="8"/>
            <color indexed="81"/>
            <rFont val="Segoe UI"/>
            <family val="2"/>
          </rPr>
          <t>Westphal Marco:</t>
        </r>
        <r>
          <rPr>
            <sz val="8"/>
            <color indexed="81"/>
            <rFont val="Segoe UI"/>
            <family val="2"/>
          </rPr>
          <t xml:space="preserve">
laut Rubikon 2020: 22,9110%</t>
        </r>
      </text>
    </comment>
    <comment ref="CA63" authorId="0" guid="{E05DDC74-8799-4793-A0C5-D1656C9F9F65}" shapeId="0" xr:uid="{46B239B6-7EE4-464A-B7F8-2CC3AFA6ED48}">
      <text>
        <r>
          <rPr>
            <b/>
            <sz val="8"/>
            <color indexed="81"/>
            <rFont val="Segoe UI"/>
            <family val="2"/>
          </rPr>
          <t>Westphal Marco:</t>
        </r>
        <r>
          <rPr>
            <sz val="8"/>
            <color indexed="81"/>
            <rFont val="Segoe UI"/>
            <family val="2"/>
          </rPr>
          <t xml:space="preserve">
laut Rubikon 99.700
</t>
        </r>
      </text>
    </comment>
    <comment ref="BZ65" authorId="0" guid="{50E4F4DC-0BBE-48EF-837C-604A961EAED7}" shapeId="0" xr:uid="{17E9A920-29BA-4018-990B-84F34D73F1E7}">
      <text>
        <r>
          <rPr>
            <b/>
            <sz val="8"/>
            <color indexed="81"/>
            <rFont val="Segoe UI"/>
            <family val="2"/>
          </rPr>
          <t>Westphal Marco:</t>
        </r>
        <r>
          <rPr>
            <sz val="8"/>
            <color indexed="81"/>
            <rFont val="Segoe UI"/>
            <family val="2"/>
          </rPr>
          <t xml:space="preserve">
laut Rubikon 2020: 22,9110%</t>
        </r>
      </text>
    </comment>
    <comment ref="CA65" authorId="0" guid="{962607E2-00FC-4E86-9800-D734AA945EB2}" shapeId="0" xr:uid="{5354F565-6F81-4693-937B-61633638C773}">
      <text>
        <r>
          <rPr>
            <b/>
            <sz val="8"/>
            <color indexed="81"/>
            <rFont val="Segoe UI"/>
            <family val="2"/>
          </rPr>
          <t>Westphal Marco:</t>
        </r>
        <r>
          <rPr>
            <sz val="8"/>
            <color indexed="81"/>
            <rFont val="Segoe UI"/>
            <family val="2"/>
          </rPr>
          <t xml:space="preserve">
laut Rubikon 655.400
</t>
        </r>
      </text>
    </comment>
    <comment ref="U67" authorId="0" guid="{F9EC4D2C-3612-41B5-9B87-67BCDA2DFC85}" shapeId="0" xr:uid="{95381716-FF8B-48A1-B4BA-4A9BD82F4B92}">
      <text>
        <r>
          <rPr>
            <b/>
            <sz val="8"/>
            <color indexed="81"/>
            <rFont val="Segoe UI"/>
            <family val="2"/>
          </rPr>
          <t>Westphal Marco:</t>
        </r>
        <r>
          <rPr>
            <sz val="8"/>
            <color indexed="81"/>
            <rFont val="Segoe UI"/>
            <family val="2"/>
          </rPr>
          <t xml:space="preserve">
Laut Vortrag aus Rubikon kein Ausgleich gegeben, daher 0
</t>
        </r>
      </text>
    </comment>
    <comment ref="BZ67" authorId="0" guid="{FA38DAA0-159F-47A4-8A78-9DC3A0C9CF6D}" shapeId="0" xr:uid="{AB40C4BC-33C3-49FF-95CC-90F4E3C8A5B2}">
      <text>
        <r>
          <rPr>
            <b/>
            <sz val="8"/>
            <color indexed="81"/>
            <rFont val="Segoe UI"/>
            <family val="2"/>
          </rPr>
          <t>Westphal Marco:</t>
        </r>
        <r>
          <rPr>
            <sz val="8"/>
            <color indexed="81"/>
            <rFont val="Segoe UI"/>
            <family val="2"/>
          </rPr>
          <t xml:space="preserve">
laut Rubikon 2020: 22,9110%</t>
        </r>
      </text>
    </comment>
    <comment ref="CA67" authorId="0" guid="{C3F6DEF2-3387-442F-99AC-CAD0D253F519}" shapeId="0" xr:uid="{F64C0BC6-D024-4A50-BAC3-D7C2C31E0C59}">
      <text>
        <r>
          <rPr>
            <b/>
            <sz val="8"/>
            <color indexed="81"/>
            <rFont val="Segoe UI"/>
            <family val="2"/>
          </rPr>
          <t>Westphal Marco:</t>
        </r>
        <r>
          <rPr>
            <sz val="8"/>
            <color indexed="81"/>
            <rFont val="Segoe UI"/>
            <family val="2"/>
          </rPr>
          <t xml:space="preserve">
laut Rubikon 150.900
</t>
        </r>
      </text>
    </comment>
    <comment ref="L68" authorId="0" guid="{C384D113-6A8E-408C-8DC8-DA6B9294BD3F}" shapeId="0" xr:uid="{D05A6FC7-C72F-4623-BD96-B853556BE5A3}">
      <text>
        <r>
          <rPr>
            <b/>
            <sz val="8"/>
            <color indexed="81"/>
            <rFont val="Segoe UI"/>
            <family val="2"/>
          </rPr>
          <t>Westphal Marco:</t>
        </r>
        <r>
          <rPr>
            <sz val="8"/>
            <color indexed="81"/>
            <rFont val="Segoe UI"/>
            <family val="2"/>
          </rPr>
          <t xml:space="preserve">
Laut Vortrag aus Rubikon ist der H-Ausgleich gegeben, daher 1</t>
        </r>
      </text>
    </comment>
    <comment ref="O68" authorId="0" guid="{52A7F02E-AA03-4694-B305-73B80FC8D9E4}" shapeId="0" xr:uid="{7F3B40B4-C7A1-44FD-87FD-3625F0590544}">
      <text>
        <r>
          <rPr>
            <b/>
            <sz val="8"/>
            <color indexed="81"/>
            <rFont val="Segoe UI"/>
            <family val="2"/>
          </rPr>
          <t>Westphal Marco:</t>
        </r>
        <r>
          <rPr>
            <sz val="8"/>
            <color indexed="81"/>
            <rFont val="Segoe UI"/>
            <family val="2"/>
          </rPr>
          <t xml:space="preserve">
laut Rubikon -144.500</t>
        </r>
      </text>
    </comment>
    <comment ref="U68" authorId="0" guid="{A6E896FA-AEDF-444B-8C86-CB0AB44517D2}" shapeId="0" xr:uid="{55BB322D-E6FF-44B3-AD29-851839E07EC9}">
      <text>
        <r>
          <rPr>
            <b/>
            <sz val="8"/>
            <color indexed="81"/>
            <rFont val="Segoe UI"/>
            <family val="2"/>
          </rPr>
          <t>Westphal Marco:</t>
        </r>
        <r>
          <rPr>
            <sz val="8"/>
            <color indexed="81"/>
            <rFont val="Segoe UI"/>
            <family val="2"/>
          </rPr>
          <t xml:space="preserve">
Westphal Marco:Laut Vortrag aus Rubikon kein Ausgleich gegeben, daher 0
</t>
        </r>
      </text>
    </comment>
    <comment ref="BZ68" authorId="0" guid="{11F35A3F-E004-4C40-8CAF-58C9F56572EE}" shapeId="0" xr:uid="{9E71DB62-9D94-42A6-AA91-74204936622A}">
      <text>
        <r>
          <rPr>
            <b/>
            <sz val="8"/>
            <color indexed="81"/>
            <rFont val="Segoe UI"/>
            <family val="2"/>
          </rPr>
          <t>Westphal Marco:</t>
        </r>
        <r>
          <rPr>
            <sz val="8"/>
            <color indexed="81"/>
            <rFont val="Segoe UI"/>
            <family val="2"/>
          </rPr>
          <t xml:space="preserve">
laut Rubikon 2020: 22,9110%</t>
        </r>
      </text>
    </comment>
    <comment ref="CA68" authorId="0" guid="{07AABE35-063C-46F7-A513-E941565A73FD}" shapeId="0" xr:uid="{7A4ED864-CFB9-47D6-9802-F7572FED3CE5}">
      <text>
        <r>
          <rPr>
            <b/>
            <sz val="8"/>
            <color indexed="81"/>
            <rFont val="Segoe UI"/>
            <family val="2"/>
          </rPr>
          <t>Westphal Marco:</t>
        </r>
        <r>
          <rPr>
            <sz val="8"/>
            <color indexed="81"/>
            <rFont val="Segoe UI"/>
            <family val="2"/>
          </rPr>
          <t xml:space="preserve">
laut Rubikon 310.893,53
</t>
        </r>
      </text>
    </comment>
    <comment ref="BZ69" authorId="0" guid="{DFDDE304-1C4B-4BFA-A998-0333C21A1E4E}" shapeId="0" xr:uid="{B11D82F4-C998-4B01-9025-CDD2E4F2584D}">
      <text>
        <r>
          <rPr>
            <b/>
            <sz val="8"/>
            <color indexed="81"/>
            <rFont val="Segoe UI"/>
            <family val="2"/>
          </rPr>
          <t>Westphal Marco:</t>
        </r>
        <r>
          <rPr>
            <sz val="8"/>
            <color indexed="81"/>
            <rFont val="Segoe UI"/>
            <family val="2"/>
          </rPr>
          <t xml:space="preserve">
laut Rubikon 2020: 16,25 %</t>
        </r>
      </text>
    </comment>
    <comment ref="O70" authorId="0" guid="{4E12E592-597C-439A-94FE-091FAF585FC3}" shapeId="0" xr:uid="{C8AC7C11-C3C0-434B-9472-A9FCAFF59714}">
      <text>
        <r>
          <rPr>
            <b/>
            <sz val="8"/>
            <color indexed="81"/>
            <rFont val="Segoe UI"/>
            <family val="2"/>
          </rPr>
          <t>Westphal Marco:</t>
        </r>
        <r>
          <rPr>
            <sz val="8"/>
            <color indexed="81"/>
            <rFont val="Segoe UI"/>
            <family val="2"/>
          </rPr>
          <t xml:space="preserve">
laut Rubikon 2020: 20.500
</t>
        </r>
      </text>
    </comment>
    <comment ref="BZ70" authorId="0" guid="{DB84D453-44FC-4F91-AB85-ADD49BCA58CF}" shapeId="0" xr:uid="{85A564C5-7C85-44C7-936C-3281512CCE30}">
      <text>
        <r>
          <rPr>
            <b/>
            <sz val="8"/>
            <color indexed="81"/>
            <rFont val="Segoe UI"/>
            <family val="2"/>
          </rPr>
          <t>Westphal Marco:</t>
        </r>
        <r>
          <rPr>
            <sz val="8"/>
            <color indexed="81"/>
            <rFont val="Segoe UI"/>
            <family val="2"/>
          </rPr>
          <t xml:space="preserve">
laut Rubikon 2020: 16,25 %</t>
        </r>
      </text>
    </comment>
    <comment ref="BZ72" authorId="0" guid="{4751BDD1-8638-4E31-A66D-50A9B19836AC}" shapeId="0" xr:uid="{9689B3B5-AF73-48A9-9098-B78AC952EAB0}">
      <text>
        <r>
          <rPr>
            <b/>
            <sz val="8"/>
            <color indexed="81"/>
            <rFont val="Segoe UI"/>
            <family val="2"/>
          </rPr>
          <t>Westphal Marco:</t>
        </r>
        <r>
          <rPr>
            <sz val="8"/>
            <color indexed="81"/>
            <rFont val="Segoe UI"/>
            <family val="2"/>
          </rPr>
          <t xml:space="preserve">
laut Rubikon 2020: 16,25 %</t>
        </r>
      </text>
    </comment>
    <comment ref="U74" authorId="0" guid="{C9245DE0-C9EB-4071-B215-4F05501EACDD}" shapeId="0" xr:uid="{DB6541A0-91F9-49FF-828F-665A4506417C}">
      <text>
        <r>
          <rPr>
            <b/>
            <sz val="8"/>
            <color indexed="81"/>
            <rFont val="Segoe UI"/>
            <family val="2"/>
          </rPr>
          <t>Westphal Marco:</t>
        </r>
        <r>
          <rPr>
            <sz val="8"/>
            <color indexed="81"/>
            <rFont val="Segoe UI"/>
            <family val="2"/>
          </rPr>
          <t xml:space="preserve">
Vortrag laut Rubikon positiv (nachgetragen), daher mit 1 statt 0 zu bewerten</t>
        </r>
      </text>
    </comment>
    <comment ref="L75" authorId="0" guid="{298ACC26-4CB1-430F-99C1-CFAD4F62FDA0}" shapeId="0" xr:uid="{B5850C8A-5CF7-4F68-9FCD-BFCEC4C5D4BE}">
      <text>
        <r>
          <rPr>
            <b/>
            <sz val="8"/>
            <color indexed="81"/>
            <rFont val="Segoe UI"/>
            <family val="2"/>
          </rPr>
          <t>Westphal Marco:</t>
        </r>
        <r>
          <rPr>
            <sz val="8"/>
            <color indexed="81"/>
            <rFont val="Segoe UI"/>
            <family val="2"/>
          </rPr>
          <t xml:space="preserve">
Aufgrund Vortrag ist kein Haushaltsausgleich gegegeben (entspricht Rubikon): 0 </t>
        </r>
      </text>
    </comment>
    <comment ref="BZ75" authorId="0" guid="{1482688A-1868-40B4-9204-B2F2EE3B9FDF}" shapeId="0" xr:uid="{EE256E45-188A-45DB-8D40-08CA6399A634}">
      <text>
        <r>
          <rPr>
            <b/>
            <sz val="8"/>
            <color indexed="81"/>
            <rFont val="Segoe UI"/>
            <family val="2"/>
          </rPr>
          <t>Westphal Marco:</t>
        </r>
        <r>
          <rPr>
            <sz val="8"/>
            <color indexed="81"/>
            <rFont val="Segoe UI"/>
            <family val="2"/>
          </rPr>
          <t xml:space="preserve">
laut Rubikon 2020: 16,25
</t>
        </r>
      </text>
    </comment>
    <comment ref="BZ76" authorId="0" guid="{9489D404-A705-40EA-B3B3-871013BB2E52}" shapeId="0" xr:uid="{CA0145D1-D87B-4E0F-B1A7-B5F89B7D26BD}">
      <text>
        <r>
          <rPr>
            <b/>
            <sz val="8"/>
            <color indexed="81"/>
            <rFont val="Segoe UI"/>
            <family val="2"/>
          </rPr>
          <t>Westphal Marco:</t>
        </r>
        <r>
          <rPr>
            <sz val="8"/>
            <color indexed="81"/>
            <rFont val="Segoe UI"/>
            <family val="2"/>
          </rPr>
          <t xml:space="preserve">
laut Rubikon 16,25</t>
        </r>
      </text>
    </comment>
    <comment ref="E77" authorId="0" guid="{F79A9E0D-125C-4B51-84C9-A25689A59DA0}" shapeId="0" xr:uid="{D3B164FF-1673-4C55-8527-5A45522E9E25}">
      <text>
        <r>
          <rPr>
            <b/>
            <sz val="8"/>
            <color indexed="81"/>
            <rFont val="Segoe UI"/>
            <family val="2"/>
          </rPr>
          <t>Westphal Marco:</t>
        </r>
        <r>
          <rPr>
            <sz val="8"/>
            <color indexed="81"/>
            <rFont val="Segoe UI"/>
            <family val="2"/>
          </rPr>
          <t xml:space="preserve">
geändert, da sicherlich Abschreibfehler. Wert von 115.100 auf 1.151.100 (laut Rubikon) </t>
        </r>
      </text>
    </comment>
    <comment ref="BZ77" authorId="0" guid="{90B8679F-1FA4-42CB-9EEE-7809A8960598}" shapeId="0" xr:uid="{1867D938-D1FC-4DA2-94BF-CD3CF8BF9F0F}">
      <text>
        <r>
          <rPr>
            <b/>
            <sz val="8"/>
            <color indexed="81"/>
            <rFont val="Segoe UI"/>
            <family val="2"/>
          </rPr>
          <t>Westphal Marco:</t>
        </r>
        <r>
          <rPr>
            <sz val="8"/>
            <color indexed="81"/>
            <rFont val="Segoe UI"/>
            <family val="2"/>
          </rPr>
          <t xml:space="preserve">
laut Rubikon 16,25
</t>
        </r>
      </text>
    </comment>
    <comment ref="BZ78" authorId="0" guid="{D9B24DE3-A610-45FC-B6CA-0696659D147A}" shapeId="0" xr:uid="{ED540464-4610-4A71-85DB-C4E3BDB22B22}">
      <text>
        <r>
          <rPr>
            <b/>
            <sz val="8"/>
            <color indexed="81"/>
            <rFont val="Segoe UI"/>
            <family val="2"/>
          </rPr>
          <t>Westphal Marco:</t>
        </r>
        <r>
          <rPr>
            <sz val="8"/>
            <color indexed="81"/>
            <rFont val="Segoe UI"/>
            <family val="2"/>
          </rPr>
          <t xml:space="preserve">
laut Rubikon 16,25</t>
        </r>
      </text>
    </comment>
    <comment ref="E90" authorId="0" guid="{65A3CA5A-4453-449B-B76D-EAF37702E078}" shapeId="0" xr:uid="{7FEFBDFB-7FC9-4990-8575-9E6A9CDE2247}">
      <text>
        <r>
          <rPr>
            <b/>
            <sz val="8"/>
            <color indexed="81"/>
            <rFont val="Segoe UI"/>
            <family val="2"/>
          </rPr>
          <t>Westphal Marco:</t>
        </r>
        <r>
          <rPr>
            <sz val="8"/>
            <color indexed="81"/>
            <rFont val="Segoe UI"/>
            <family val="2"/>
          </rPr>
          <t xml:space="preserve">
fortlaufend Werte aus Rubikon 2020</t>
        </r>
      </text>
    </comment>
    <comment ref="AL96" authorId="0" guid="{D7C1871A-6F05-4603-98AB-BC89408E489C}" shapeId="0" xr:uid="{4DD7FBC8-700F-4A6C-8EB6-CC1F41427317}">
      <text>
        <r>
          <rPr>
            <b/>
            <sz val="8"/>
            <color indexed="81"/>
            <rFont val="Segoe UI"/>
            <family val="2"/>
          </rPr>
          <t>Westphal Marco:</t>
        </r>
        <r>
          <rPr>
            <sz val="8"/>
            <color indexed="81"/>
            <rFont val="Segoe UI"/>
            <family val="2"/>
          </rPr>
          <t xml:space="preserve">
aus Haushaltssatzung vom 17.01.2020
</t>
        </r>
      </text>
    </comment>
    <comment ref="AQ96" authorId="0" guid="{EC40E05B-BF24-4AC1-A765-AD83140C9B01}" shapeId="0" xr:uid="{AFCF4DBD-D277-48F1-B943-E3D8B4EEC6E1}">
      <text>
        <r>
          <rPr>
            <b/>
            <sz val="8"/>
            <color indexed="81"/>
            <rFont val="Segoe UI"/>
            <family val="2"/>
          </rPr>
          <t>Westphal Marco:</t>
        </r>
        <r>
          <rPr>
            <sz val="8"/>
            <color indexed="81"/>
            <rFont val="Segoe UI"/>
            <family val="2"/>
          </rPr>
          <t xml:space="preserve">
aus Haushaltssatzung vom 17.01.2020
</t>
        </r>
      </text>
    </comment>
    <comment ref="AV96" authorId="0" guid="{225295F3-8330-4741-9F27-8D40D3FC0707}" shapeId="0" xr:uid="{862C8DB3-1DB7-4C58-93CD-63E05C54E66D}">
      <text>
        <r>
          <rPr>
            <b/>
            <sz val="8"/>
            <color indexed="81"/>
            <rFont val="Segoe UI"/>
            <family val="2"/>
          </rPr>
          <t>Westphal Marco:</t>
        </r>
        <r>
          <rPr>
            <sz val="8"/>
            <color indexed="81"/>
            <rFont val="Segoe UI"/>
            <family val="2"/>
          </rPr>
          <t xml:space="preserve">
aus Haushaltssatzung vom 17.01.2020
</t>
        </r>
      </text>
    </comment>
    <comment ref="O98" authorId="0" guid="{71BE079D-70D2-41DB-9C62-94B675A755D6}" shapeId="0" xr:uid="{E71FA358-8B18-447A-82B9-8BF3BCAF55A7}">
      <text>
        <r>
          <rPr>
            <b/>
            <sz val="8"/>
            <color indexed="81"/>
            <rFont val="Segoe UI"/>
            <family val="2"/>
          </rPr>
          <t>Westphal Marco:</t>
        </r>
        <r>
          <rPr>
            <sz val="8"/>
            <color indexed="81"/>
            <rFont val="Segoe UI"/>
            <family val="2"/>
          </rPr>
          <t xml:space="preserve">
laut Rubikon 2020: 0</t>
        </r>
      </text>
    </comment>
    <comment ref="O101" authorId="0" guid="{0C2A2487-FD5E-4ADD-8044-E93801975BA6}" shapeId="0" xr:uid="{3FD87F6A-15EB-4F8D-AA01-EEEA610A6107}">
      <text>
        <r>
          <rPr>
            <b/>
            <sz val="8"/>
            <color indexed="81"/>
            <rFont val="Segoe UI"/>
            <family val="2"/>
          </rPr>
          <t>Westphal Marco:</t>
        </r>
        <r>
          <rPr>
            <sz val="8"/>
            <color indexed="81"/>
            <rFont val="Segoe UI"/>
            <family val="2"/>
          </rPr>
          <t xml:space="preserve">
laut Rubikon 2020: 0</t>
        </r>
      </text>
    </comment>
    <comment ref="U101" authorId="0" guid="{ADC73B7B-5681-4240-ABDB-26B7C86CF4A9}" shapeId="0" xr:uid="{D72F52BB-3534-4827-B1EA-CA16156F238B}">
      <text>
        <r>
          <rPr>
            <b/>
            <sz val="8"/>
            <color indexed="81"/>
            <rFont val="Segoe UI"/>
            <family val="2"/>
          </rPr>
          <t>Westphal Marco:</t>
        </r>
        <r>
          <rPr>
            <sz val="8"/>
            <color indexed="81"/>
            <rFont val="Segoe UI"/>
            <family val="2"/>
          </rPr>
          <t xml:space="preserve">
laut Rubikon 2020: nein</t>
        </r>
      </text>
    </comment>
    <comment ref="O103" authorId="0" guid="{DD6BC37B-58F1-4799-9451-2809F7838B6D}" shapeId="0" xr:uid="{A3658DBF-9693-4921-8E85-42FD3571FE5A}">
      <text>
        <r>
          <rPr>
            <b/>
            <sz val="8"/>
            <color indexed="81"/>
            <rFont val="Segoe UI"/>
            <family val="2"/>
          </rPr>
          <t>Westphal Marco:</t>
        </r>
        <r>
          <rPr>
            <sz val="8"/>
            <color indexed="81"/>
            <rFont val="Segoe UI"/>
            <family val="2"/>
          </rPr>
          <t xml:space="preserve">
laut Rubikon 2020: 
-11.700</t>
        </r>
      </text>
    </comment>
    <comment ref="I105" authorId="0" guid="{5BE5C2BC-8A8F-475E-A338-8B2453655E89}" shapeId="0" xr:uid="{ECCEC26D-AFDE-4286-AD31-2C39E1F13F1B}">
      <text>
        <r>
          <rPr>
            <b/>
            <sz val="8"/>
            <color indexed="81"/>
            <rFont val="Segoe UI"/>
            <family val="2"/>
          </rPr>
          <t>Westphal Marco:</t>
        </r>
        <r>
          <rPr>
            <sz val="8"/>
            <color indexed="81"/>
            <rFont val="Segoe UI"/>
            <family val="2"/>
          </rPr>
          <t xml:space="preserve">
laut Rubikon 2020: 
-2.900</t>
        </r>
      </text>
    </comment>
    <comment ref="O105" authorId="0" guid="{23BCB9F6-BE97-45BD-BA67-75C0675CC097}" shapeId="0" xr:uid="{F9E7442E-F35F-4567-8726-2E764BAC8FFF}">
      <text>
        <r>
          <rPr>
            <b/>
            <sz val="8"/>
            <color indexed="81"/>
            <rFont val="Segoe UI"/>
            <family val="2"/>
          </rPr>
          <t>Westphal Marco:</t>
        </r>
        <r>
          <rPr>
            <sz val="8"/>
            <color indexed="81"/>
            <rFont val="Segoe UI"/>
            <family val="2"/>
          </rPr>
          <t xml:space="preserve">
laut Rubikon 2020: 
-19.400</t>
        </r>
      </text>
    </comment>
  </commentList>
</comments>
</file>

<file path=xl/sharedStrings.xml><?xml version="1.0" encoding="utf-8"?>
<sst xmlns="http://schemas.openxmlformats.org/spreadsheetml/2006/main" count="8321" uniqueCount="532">
  <si>
    <t>Festsetzung aller drei Hebesätze unterhalb der gewogenen Durchschnitts-hebesätze?                    ja =1/nein = 0</t>
  </si>
  <si>
    <t>Differenz IST-Steuern/ Steuerkraftmess-zahl</t>
  </si>
  <si>
    <t>Finanzierungs-rahmen Steuern und Schlüssel-zuweisungen</t>
  </si>
  <si>
    <t>Differenz Steuern, Schlüsselzu-weisungen und Kreisumlage</t>
  </si>
  <si>
    <t>Anteil Kreisumlage an Ist-Steuer-einnahmen</t>
  </si>
  <si>
    <t>Anteil Kreisumlage an Ist-Steuer-einnahmen und Schlüssel-zuweisungen</t>
  </si>
  <si>
    <t>Gemeinde-nummer</t>
  </si>
  <si>
    <t>Amt</t>
  </si>
  <si>
    <t>Gemeinde</t>
  </si>
  <si>
    <t>Rücklagen vorhanden?             ja =1/nein = 0</t>
  </si>
  <si>
    <t>Höhe der Rücklagen in €</t>
  </si>
  <si>
    <t>Hebesatz Grundsteuer A</t>
  </si>
  <si>
    <t>Hebesatz Grundsteuer B</t>
  </si>
  <si>
    <t>Hebesatz Gewerbe-steuer</t>
  </si>
  <si>
    <t>investive Verschuldung        in €/ EW</t>
  </si>
  <si>
    <t>Haushalts-sicherungskonzept vorhanden?         ja/nein</t>
  </si>
  <si>
    <t>Wurde eine Konsolidierungs-vereinbarung abgeschlossen? ja/nein</t>
  </si>
  <si>
    <t>Wurde eine Fehl-betragszuweisung beantragt?            ja / nein</t>
  </si>
  <si>
    <t>Hundesteuer</t>
  </si>
  <si>
    <t>Vergnügungssteuer</t>
  </si>
  <si>
    <t>Zweitwohnsitzsteuer</t>
  </si>
  <si>
    <t>Plan</t>
  </si>
  <si>
    <t>AO</t>
  </si>
  <si>
    <t>Stralsund, Hansestadt</t>
  </si>
  <si>
    <t xml:space="preserve">k. A. </t>
  </si>
  <si>
    <t>amtsfrei</t>
  </si>
  <si>
    <t>Binz</t>
  </si>
  <si>
    <t>Grimmen, Stadt</t>
  </si>
  <si>
    <t>nein</t>
  </si>
  <si>
    <t>Marlow, Stadt</t>
  </si>
  <si>
    <t>Putbus, Stadt</t>
  </si>
  <si>
    <t>Sassnitz, Stadt</t>
  </si>
  <si>
    <t>ja</t>
  </si>
  <si>
    <t>Süderholz</t>
  </si>
  <si>
    <t>Zingst</t>
  </si>
  <si>
    <t>Altenpleen</t>
  </si>
  <si>
    <t>Groß Mohrdorf</t>
  </si>
  <si>
    <t>Klausdorf</t>
  </si>
  <si>
    <t>Kramerhof</t>
  </si>
  <si>
    <t>Preetz</t>
  </si>
  <si>
    <t>Prohn</t>
  </si>
  <si>
    <t>Barth, Stadt</t>
  </si>
  <si>
    <t>Divitz-Spoldershagen</t>
  </si>
  <si>
    <t>Fuhlendorf</t>
  </si>
  <si>
    <t>Karnin</t>
  </si>
  <si>
    <t>Kenz-Küstrow</t>
  </si>
  <si>
    <t>Löbnitz</t>
  </si>
  <si>
    <t>Lüdershagen</t>
  </si>
  <si>
    <t>Pruchten</t>
  </si>
  <si>
    <t>Saal</t>
  </si>
  <si>
    <t>Trinwillershagen</t>
  </si>
  <si>
    <t>Bergen a. Rügen, Stadt</t>
  </si>
  <si>
    <t>Buschvitz</t>
  </si>
  <si>
    <t>Garz/Rügen, Stadt</t>
  </si>
  <si>
    <t>Gustow</t>
  </si>
  <si>
    <t>Lietzow</t>
  </si>
  <si>
    <t>Parchtitz</t>
  </si>
  <si>
    <t>Patzig</t>
  </si>
  <si>
    <t>Poseritz</t>
  </si>
  <si>
    <t>Ralswiek</t>
  </si>
  <si>
    <t>Rappin</t>
  </si>
  <si>
    <t>Sehlen</t>
  </si>
  <si>
    <t>Ahrenshoop</t>
  </si>
  <si>
    <t>Born</t>
  </si>
  <si>
    <t>Dierhagen</t>
  </si>
  <si>
    <t>Prerow</t>
  </si>
  <si>
    <t>Wieck a. Darß</t>
  </si>
  <si>
    <t>Wustrow</t>
  </si>
  <si>
    <t>Franzburg, Stadt</t>
  </si>
  <si>
    <t>Glewitz</t>
  </si>
  <si>
    <t>Gremersdorf-Buchholz</t>
  </si>
  <si>
    <t>Millienhagen-Oebelitz</t>
  </si>
  <si>
    <t>Papenhagen</t>
  </si>
  <si>
    <t>Richtenberg, Stadt</t>
  </si>
  <si>
    <t>Splietsdorf</t>
  </si>
  <si>
    <t>Velgast</t>
  </si>
  <si>
    <t>Weitenhagen</t>
  </si>
  <si>
    <t>Wendisch Baggendorf</t>
  </si>
  <si>
    <t>Elmenhorst</t>
  </si>
  <si>
    <t>Sundhagen</t>
  </si>
  <si>
    <t>Wittenhagen</t>
  </si>
  <si>
    <t>Baabe</t>
  </si>
  <si>
    <t>Nein</t>
  </si>
  <si>
    <t>Gager</t>
  </si>
  <si>
    <t>Göhren</t>
  </si>
  <si>
    <t>Lancken-Granitz</t>
  </si>
  <si>
    <t>Middelhagen</t>
  </si>
  <si>
    <t>Sellin</t>
  </si>
  <si>
    <t>Thiessow</t>
  </si>
  <si>
    <t>Zirkow</t>
  </si>
  <si>
    <t>Groß-Kordshagen</t>
  </si>
  <si>
    <t>Jakobsdorf</t>
  </si>
  <si>
    <t>Kummerow</t>
  </si>
  <si>
    <t>Lüssow</t>
  </si>
  <si>
    <t>Neu Bartelshagen</t>
  </si>
  <si>
    <t>Niepars</t>
  </si>
  <si>
    <t>Pantelitz</t>
  </si>
  <si>
    <t>Steinhagen</t>
  </si>
  <si>
    <t>Wendorf</t>
  </si>
  <si>
    <t>Zarrendorf</t>
  </si>
  <si>
    <t>Altenkirchen</t>
  </si>
  <si>
    <t>Breege</t>
  </si>
  <si>
    <t>Dranske</t>
  </si>
  <si>
    <t>Glowe</t>
  </si>
  <si>
    <t>Lohme</t>
  </si>
  <si>
    <t>Putgarten</t>
  </si>
  <si>
    <t>Sagard</t>
  </si>
  <si>
    <t>Wiek</t>
  </si>
  <si>
    <t>Bad Sülze, Stadt</t>
  </si>
  <si>
    <t>Dettmannsdorf</t>
  </si>
  <si>
    <t>Deyelsdorf</t>
  </si>
  <si>
    <t>Drechow</t>
  </si>
  <si>
    <t>Eixen</t>
  </si>
  <si>
    <t>Grammendorf</t>
  </si>
  <si>
    <t>Gransebieth</t>
  </si>
  <si>
    <t>Hugoldsdorf</t>
  </si>
  <si>
    <t>Lindholz</t>
  </si>
  <si>
    <t>Tribsees, Stadt</t>
  </si>
  <si>
    <t>Ahrenshagen-Daskow</t>
  </si>
  <si>
    <t>Ribn.-Damgarten, Stadt</t>
  </si>
  <si>
    <t>Schlemmin</t>
  </si>
  <si>
    <t>Sehmlow</t>
  </si>
  <si>
    <t>Altefähr</t>
  </si>
  <si>
    <t>Dreschvitz</t>
  </si>
  <si>
    <t>Gingst</t>
  </si>
  <si>
    <t>Insel Hiddensee</t>
  </si>
  <si>
    <t>Kluis</t>
  </si>
  <si>
    <t>Neuenkirchen</t>
  </si>
  <si>
    <t>Rambin</t>
  </si>
  <si>
    <t>Samtens</t>
  </si>
  <si>
    <t>Schaprode</t>
  </si>
  <si>
    <t>Trent</t>
  </si>
  <si>
    <t>Ummanz</t>
  </si>
  <si>
    <t>k. A. - keine Angaben</t>
  </si>
  <si>
    <t>k.A.</t>
  </si>
  <si>
    <t>Ungedeckte Fehlbeträge bereits zum Umstellungstag  auf die Doppik per 31.12.2011?            ja = 1/nein = 0</t>
  </si>
  <si>
    <t>Höhe des Eigenkapitals (Eröffnungs-bilanz)</t>
  </si>
  <si>
    <t>n</t>
  </si>
  <si>
    <r>
      <t xml:space="preserve">Hebesatz Grundsteuer A unterhalb des gewogenen Durchschnittshebesatzes der kreisangehörigen Gemeinden des Vorvorjahres    </t>
    </r>
    <r>
      <rPr>
        <sz val="11"/>
        <rFont val="Arial"/>
        <family val="2"/>
      </rPr>
      <t xml:space="preserve">(255,79 %)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</si>
  <si>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(334,54 %)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</si>
  <si>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(304,86 %)</t>
    </r>
    <r>
      <rPr>
        <sz val="11"/>
        <color theme="1"/>
        <rFont val="Arial"/>
        <family val="2"/>
      </rPr>
      <t xml:space="preserve">                  ja =1/nein =0</t>
    </r>
  </si>
  <si>
    <t>Muster 5a 
Saldo der ordentlichen und außerordentlichen Ein- und Auszahlungen 
(Zeile 6) per 31.12.2012</t>
  </si>
  <si>
    <t>Muster 5a 
Saldo der liquiden Mittel u. der Kredite zur Sicherg. d. Zahlungsfähigk. (Zeile 11) per 31.12.2012</t>
  </si>
  <si>
    <t>örtliche Verbrauchs - und Aufwandssteuer 2012</t>
  </si>
  <si>
    <t>Amtsumlage 2012</t>
  </si>
  <si>
    <t>Einwohner am 31.12.2011</t>
  </si>
  <si>
    <t>Plan Finanzhaushalt 2012 Zeile 26
(alter Vordruck)</t>
  </si>
  <si>
    <t>vorl. Ist Finanz-haushalt 2012 
Zeile 26 (alter Vordruck)</t>
  </si>
  <si>
    <t>jahresbezogener Ausgleich im Finanzhaushalt   ja = 1 /nein = 0</t>
  </si>
  <si>
    <t>jahresbezogener Überschuss Finanzhaushalt    in €</t>
  </si>
  <si>
    <t>jahresbezogene Unterdeckung Finanzhaushalt   in €</t>
  </si>
  <si>
    <t>Ausgleich des Finanzhaushaltes unter Anrechnung von Vorträgen aus Vorjahren möglich?             ja =1/nein = 0</t>
  </si>
  <si>
    <t>Gesamtüberschuss der Gemeinden mit augewiesenem kumulativen Ausgleich des FHH  per 31.12.2012             in €</t>
  </si>
  <si>
    <t>Kumulativ nicht ausgeglichener FHH ab welchem Haushaltsjahr?</t>
  </si>
  <si>
    <t>Liquiditätskredite vorhanden per 31.12.2012?          ja =1/nein = 0</t>
  </si>
  <si>
    <t>Verbindlichkeiten aus Liquiditäts-krediten per 31.12.2012 (Gesamt in €)</t>
  </si>
  <si>
    <t xml:space="preserve">Guthaben auf Konten gesamt vorhanden per 31.12.2012?           ja =1/ nein = 0 </t>
  </si>
  <si>
    <t>Guthaben auf Konten gesamt per 31.12.2012  in €</t>
  </si>
  <si>
    <t>Verbindlichkeiten Investitionskredite per 31.12.2012 (Gesamt in €)</t>
  </si>
  <si>
    <t>Verlustvortrag (-)
Überschuss (+)
per 31.12.2012 Ergebnishaushalt</t>
  </si>
  <si>
    <t>Verlustvortrag (-)
Überschuss (+)
per 31.12.2012  Finanzhaushalt</t>
  </si>
  <si>
    <t>Steuerkraftmesszahl 2010</t>
  </si>
  <si>
    <t>Steuer Ist-Aufkommen 2012</t>
  </si>
  <si>
    <t>Schlüsselzu-weisungen 2012</t>
  </si>
  <si>
    <t>Kreisumlage 2012</t>
  </si>
  <si>
    <t>noch kein JA</t>
  </si>
  <si>
    <t xml:space="preserve"> </t>
  </si>
  <si>
    <t xml:space="preserve"> entfällt</t>
  </si>
  <si>
    <t>-1.112.114,63</t>
  </si>
  <si>
    <t>-</t>
  </si>
  <si>
    <t>kein Ausweis da 1. Doppische FR</t>
  </si>
  <si>
    <t>kein Ausweis da 1. Doppische ER</t>
  </si>
  <si>
    <t>ab 2012</t>
  </si>
  <si>
    <t>ausgeglichen</t>
  </si>
  <si>
    <t>Rücklagen gibt es 
in der Doppik so nicht mehr</t>
  </si>
  <si>
    <t>liegt noch nicht vor</t>
  </si>
  <si>
    <t>-98.698</t>
  </si>
  <si>
    <t>-149.328</t>
  </si>
  <si>
    <t>0</t>
  </si>
  <si>
    <t>5.523.050</t>
  </si>
  <si>
    <t>-37.710</t>
  </si>
  <si>
    <t>28.204</t>
  </si>
  <si>
    <t>Ja</t>
  </si>
  <si>
    <t>-4.111</t>
  </si>
  <si>
    <t>./.</t>
  </si>
  <si>
    <r>
      <t xml:space="preserve">Hebesatz Grundsteuer A unterhalb des gewogenen Durchschnitts-hebesatzes der kreisangehörigen Gemeinden des Vorvorjahres    </t>
    </r>
    <r>
      <rPr>
        <sz val="11"/>
        <rFont val="Arial"/>
        <family val="2"/>
      </rPr>
      <t xml:space="preserve">(263,40 %)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</si>
  <si>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(340,15 %)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</si>
  <si>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(303,11 %)</t>
    </r>
    <r>
      <rPr>
        <sz val="11"/>
        <color theme="1"/>
        <rFont val="Arial"/>
        <family val="2"/>
      </rPr>
      <t xml:space="preserve">                  ja =1/nein =0</t>
    </r>
  </si>
  <si>
    <t>Muster 5a 
Saldo der ordentlichen und außerordentlichen Ein- und Auszahlungen 
(Zeile 6) per 31.12.2013</t>
  </si>
  <si>
    <t>Muster 5a 
Saldo der liquiden Mittel u. der Kredite zur Sicherg. d. Zahlungsfähigk. (Zeile 11) per 31.12.2013</t>
  </si>
  <si>
    <t>örtliche Verbrauchs - und Aufwandssteuer 2013</t>
  </si>
  <si>
    <t>Amtsumlage 2013</t>
  </si>
  <si>
    <t>Anteil freiwilliger Aufweun-dungen in % (Plan)</t>
  </si>
  <si>
    <t>Einwohner am 31.12.2012</t>
  </si>
  <si>
    <t>Plan Finanzhaushalt 2013 Zeile 26
(alter Vordruck)</t>
  </si>
  <si>
    <t>vorl. Ist Finanz-haushalt 2013 
Zeile 26 (alter Vordruck)</t>
  </si>
  <si>
    <t>Gesamtüberschuss der Gemeinden mit augewiesenem kumulativen Ausgleich des FHH  per 31.12.2013             in €</t>
  </si>
  <si>
    <t>Liquiditätskredite vorhanden per 31.12.2013?          ja =1/nein = 0</t>
  </si>
  <si>
    <t>Verbindlichkeiten aus Liquiditäts-krediten per 31.12.2013 (Gesamt in €)</t>
  </si>
  <si>
    <t xml:space="preserve">Guthaben auf Konten gesamt vorhanden per 31.12.2013?           ja =1/ nein = 0 </t>
  </si>
  <si>
    <t>Guthaben auf Konten gesamt per 31.12.2013  in €</t>
  </si>
  <si>
    <t>Verbindlichkeiten Investitionskredite per 31.12.2013 (Gesamt in €)</t>
  </si>
  <si>
    <t>Verlustvortrag (-)
Überschuss (+)
per 31.12.2013 Ergebnishaushalt</t>
  </si>
  <si>
    <t>Verlustvortrag (-)
Überschuss (+)
per 31.12.2013  Finanzhaushalt</t>
  </si>
  <si>
    <t>Steuerkraftmesszahl 2011</t>
  </si>
  <si>
    <t>Steuer Ist-Aufkommen 2013</t>
  </si>
  <si>
    <t>Schlüsselzu-weisungen 2013</t>
  </si>
  <si>
    <t>Kreisumlage 2013</t>
  </si>
  <si>
    <t>k. A.</t>
  </si>
  <si>
    <t>entfällt</t>
  </si>
  <si>
    <t xml:space="preserve">Nein </t>
  </si>
  <si>
    <t>2021?</t>
  </si>
  <si>
    <t>Rücklagen gibt es in der Doppik so nicht mehr</t>
  </si>
  <si>
    <t>2050?</t>
  </si>
  <si>
    <t>(+)</t>
  </si>
  <si>
    <t>(-)</t>
  </si>
  <si>
    <r>
      <t xml:space="preserve">Hebesatz Grundsteuer A unterhalb des gewogenen Durchschnitts-hebesatzes der kreisangehörigen Gemeinden des Vorvorjahres    </t>
    </r>
    <r>
      <rPr>
        <sz val="11"/>
        <rFont val="Arial"/>
        <family val="2"/>
      </rPr>
      <t xml:space="preserve">(266,58 %)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</si>
  <si>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(344,12 %)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</si>
  <si>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(315,88 %)</t>
    </r>
    <r>
      <rPr>
        <sz val="11"/>
        <color theme="1"/>
        <rFont val="Arial"/>
        <family val="2"/>
      </rPr>
      <t xml:space="preserve">                  ja =1/nein =0</t>
    </r>
  </si>
  <si>
    <t>Muster 5a 
Saldo der ordentlichen und außerordentlichen Ein- und Auszahlungen 
(Zeile 6) per 31.12.2014</t>
  </si>
  <si>
    <t>Muster 5a 
Saldo der liquiden Mittel u. der Kredite zur Sicherg. d. Zahlungsfähigk. (Zeile 11) per 31.12.2014</t>
  </si>
  <si>
    <t>örtliche Verbrauchs - und Aufwandssteuer 2014</t>
  </si>
  <si>
    <t>Amtsumlage 2014</t>
  </si>
  <si>
    <t>Einwohner am 31.12.2013</t>
  </si>
  <si>
    <t>Plan Finanzhaushalt 2014 Zeile 26
(alter Vordruck)</t>
  </si>
  <si>
    <t>vorl. Ist Finanz-haushalt 2014 
Zeile 26 (alter Vordruck)</t>
  </si>
  <si>
    <t>Gesamtüberschuss der Gemeinden mit augewiesenem kumulativen Ausgleich des FHH  per 31.12.2014             in €</t>
  </si>
  <si>
    <t>Liquiditätskredite vorhanden per 31.12.2014?          ja =1/nein = 0</t>
  </si>
  <si>
    <t>Verbindlichkeiten aus Liquiditäts-krediten per 31.12.2014 (Gesamt in €)</t>
  </si>
  <si>
    <t xml:space="preserve">Guthaben auf Konten gesamt vorhanden per 31.12.2014?           ja =1/ nein = 0 </t>
  </si>
  <si>
    <t>Guthaben auf Konten gesamt per 31.12.2014  in €</t>
  </si>
  <si>
    <t>Verbindlichkeiten Investitionskredite per 31.12.2014 (Gesamt in €)</t>
  </si>
  <si>
    <t>Verlustvortrag (-)
Überschuss (+)
per 31.12.2014 Ergebnishaushalt</t>
  </si>
  <si>
    <t>Verlustvortrag (-)
Überschuss (+)
per 31.12.2014  Finanzhaushalt</t>
  </si>
  <si>
    <t>Steuerkraftmesszahl 2012</t>
  </si>
  <si>
    <t>Steuer Ist-Aufkommen 2014</t>
  </si>
  <si>
    <t>Schlüsselzu-weisungen 2014</t>
  </si>
  <si>
    <t>Kreisumlage 2014</t>
  </si>
  <si>
    <t>noch keine Aussage</t>
  </si>
  <si>
    <t>ab 2014</t>
  </si>
  <si>
    <t>Jahresabschlüsse noch nicht fertig</t>
  </si>
  <si>
    <t>2012/ 2014</t>
  </si>
  <si>
    <t>Rücklagen gibt es in der Doppik so 
nicht mehr</t>
  </si>
  <si>
    <t>nein, weil nicht möglich</t>
  </si>
  <si>
    <t>SBZ</t>
  </si>
  <si>
    <r>
      <t xml:space="preserve">Hebesatz Grundsteuer A unterhalb des gewogenen Durchschnitts-hebesatzes der kreisangehörigen Gemeinden des Vorvorjahres    </t>
    </r>
    <r>
      <rPr>
        <sz val="11"/>
        <rFont val="Arial"/>
        <family val="2"/>
      </rPr>
      <t xml:space="preserve">(275,41 %)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</si>
  <si>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(349,33 %)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</si>
  <si>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(317,39 %)</t>
    </r>
    <r>
      <rPr>
        <sz val="11"/>
        <color theme="1"/>
        <rFont val="Arial"/>
        <family val="2"/>
      </rPr>
      <t xml:space="preserve">                  ja =1/nein =0</t>
    </r>
  </si>
  <si>
    <t>Muster 5a 
Saldo der ordentlichen und außerordentlichen Ein- und Auszahlungen 
(Zeile 6) per 31.12.2015</t>
  </si>
  <si>
    <t>Muster 5a 
Saldo der liquiden Mittel u. der Kredite zur Sicherg. d. Zahlungsfähigk. (Zeile 11) per 31.12.2015</t>
  </si>
  <si>
    <t>örtliche Verbrauchs - und Aufwandssteuer 2015</t>
  </si>
  <si>
    <t>Amtsumlage 2015</t>
  </si>
  <si>
    <t>Einwohner am 31.12.2014</t>
  </si>
  <si>
    <t>Plan Finanzhaushalt 2015 Zeile 26
(alter Vordruck)</t>
  </si>
  <si>
    <t>vorl. Ist Finanz-haushalt 2015 
Zeile 26 (alter Vordruck)</t>
  </si>
  <si>
    <t>Gesamtüberschuss der Gemeinden mit augewiesenem kumulativen Ausgleich des FHH  per 31.12.2015             in €</t>
  </si>
  <si>
    <t>Liquiditätskredite vorhanden per 31.12.2015?          ja =1/nein = 0</t>
  </si>
  <si>
    <t>Verbindlichkeiten aus Liquiditäts-krediten per 31.12.2015 (Gesamt in €)</t>
  </si>
  <si>
    <t xml:space="preserve">Guthaben auf Konten gesamt vorhanden per 31.12.2015?           ja =1/ nein = 0 </t>
  </si>
  <si>
    <t>Guthaben auf Konten gesamt per 31.12.2015  in €</t>
  </si>
  <si>
    <t>Verbindlichkeiten Investitionskredite per 31.12.2015 (Gesamt in €)</t>
  </si>
  <si>
    <t>Verlustvortrag (-)
Überschuss (+)
per 31.12.2015 Ergebnishaushalt</t>
  </si>
  <si>
    <t>Verlustvortrag (-)
Überschuss (+)
per 31.12.2015  Finanzhaushalt</t>
  </si>
  <si>
    <t>Steuerkraftmesszahl 2013</t>
  </si>
  <si>
    <t>Steuer Ist-Aufkommen 2015</t>
  </si>
  <si>
    <t>Schlüsselzu-weisungen 2015</t>
  </si>
  <si>
    <t>Kreisumlage 2015</t>
  </si>
  <si>
    <t>?</t>
  </si>
  <si>
    <t>ab 2015</t>
  </si>
  <si>
    <t>keine Daten</t>
  </si>
  <si>
    <t xml:space="preserve">k.A. </t>
  </si>
  <si>
    <t>Rücklagen gibt es in der Doppik so nicht 
mehr</t>
  </si>
  <si>
    <r>
      <t xml:space="preserve">Hebesatz Grundsteuer A unterhalb des gewogenen Durchschnitts-hebesatzes der kreisangehörigen Gemeinden des Vorvorjahres    </t>
    </r>
    <r>
      <rPr>
        <sz val="11"/>
        <rFont val="Arial"/>
        <family val="2"/>
      </rPr>
      <t xml:space="preserve">(281,46 %)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</si>
  <si>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(353,28 %)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</si>
  <si>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(321,65 %)</t>
    </r>
    <r>
      <rPr>
        <sz val="11"/>
        <color theme="1"/>
        <rFont val="Arial"/>
        <family val="2"/>
      </rPr>
      <t xml:space="preserve">                  ja =1/nein =0</t>
    </r>
  </si>
  <si>
    <t>Liegen die Jahresabschlüsse vor? Wenn, nein dann bitte das Datum eintragen bis wann die Fertigstellung erledigt sein wird?</t>
  </si>
  <si>
    <t>Muster 5a 
Saldo der ordentlichen und außerordentlichen Ein- und Auszahlungen 
(Zeile 6) per 31.12.2016</t>
  </si>
  <si>
    <t>Muster 5a 
Saldo der liquiden Mittel u. der Kredite zur Sicherg. d. Zahlungsfähigk. (Zeile 11) per 31.12.2016</t>
  </si>
  <si>
    <t>örtliche Verbrauchs - und Aufwandssteuer 2016</t>
  </si>
  <si>
    <t>Steuerkraftmesszahl 2014</t>
  </si>
  <si>
    <t>Steuer Ist-Aufkommen 2016</t>
  </si>
  <si>
    <t>Kreisumlage 2016</t>
  </si>
  <si>
    <t>Amtsumlage 2016</t>
  </si>
  <si>
    <t>Einwohner am 31.12.2015</t>
  </si>
  <si>
    <t>Plan Finanzhaushalt 2016 Zeile 26
(alter Vordruck)</t>
  </si>
  <si>
    <t>vorl. Ist Finanz-haushalt 2016 
Zeile 26 (alter Vordruck)</t>
  </si>
  <si>
    <t>Gesamtüberschuss der Gemeinden mit augewiesenem kumulativen Ausgleich des FHH  per 31.12.2016             in €</t>
  </si>
  <si>
    <t>Liquiditätskredite vorhanden per 31.12.2016?          ja =1/nein = 0</t>
  </si>
  <si>
    <t>Verbindlichkeiten aus Liquiditäts-krediten per 31.12.2016 (Gesamt in €)</t>
  </si>
  <si>
    <t xml:space="preserve">Guthaben auf Konten gesamt vorhanden per 31.12.2016?           ja =1/ nein = 0 </t>
  </si>
  <si>
    <t>Guthaben auf Konten gesamt per 31.12.2016  in €</t>
  </si>
  <si>
    <t>Verbindlichkeiten Investitionskredite per 31.12.2016 (Gesamt in €)</t>
  </si>
  <si>
    <t>Verlustvortrag (-)
Überschuss (+)
per 31.12.2016 Ergebnishaushalt</t>
  </si>
  <si>
    <t>Verlustvortrag (-)
Überschuss (+)
per 31.12.2016  Finanzhaushalt</t>
  </si>
  <si>
    <t>k.A</t>
  </si>
  <si>
    <t>x</t>
  </si>
  <si>
    <t xml:space="preserve">nein </t>
  </si>
  <si>
    <t>2014/ 2015</t>
  </si>
  <si>
    <t>Ende 2017</t>
  </si>
  <si>
    <t>Mitte 2018</t>
  </si>
  <si>
    <t>Ende 2018</t>
  </si>
  <si>
    <t>2012/ 2014/ 2015</t>
  </si>
  <si>
    <t>2012/ 2015</t>
  </si>
  <si>
    <t>vorauss. Nov 2017</t>
  </si>
  <si>
    <t>Ende 2019</t>
  </si>
  <si>
    <t>Ende 2020</t>
  </si>
  <si>
    <t>Ende 2021</t>
  </si>
  <si>
    <t>Ende 2022</t>
  </si>
  <si>
    <t>Ende 2023</t>
  </si>
  <si>
    <t>Sep/Okt 2017</t>
  </si>
  <si>
    <t>Ende 2024</t>
  </si>
  <si>
    <t>Ende 2025</t>
  </si>
  <si>
    <t>Ende 2026</t>
  </si>
  <si>
    <t>2017/2018</t>
  </si>
  <si>
    <t>Ende 2018/ Anfang 2019</t>
  </si>
  <si>
    <t>Ende 2019/ Anfang 2020</t>
  </si>
  <si>
    <t>Ende 2020/ Anfang 2021</t>
  </si>
  <si>
    <t>Ende 2021/ Anfang 2022</t>
  </si>
  <si>
    <t>Ende 2017/ Anfang 2018</t>
  </si>
  <si>
    <t>fertiggestellt noch nicht geprüft</t>
  </si>
  <si>
    <t>Die zahlenmäßigen Abschlüsse sind für alle Gemeinden und Jahre fertig. Die Beschluss-</t>
  </si>
  <si>
    <t xml:space="preserve">fassungen sollen im Oktober nach Prüfung durch die RPA erfolgen. 2016 </t>
  </si>
  <si>
    <t>wahrscheinlich erst im Dezember diesen Jahres</t>
  </si>
  <si>
    <r>
      <t xml:space="preserve">Hebesatz Grundsteuer A unterhalb des gewogenen Durchschnitts-hebesatzes der kreisangehörigen Gemeinden des Vorvorjahres    </t>
    </r>
    <r>
      <rPr>
        <sz val="11"/>
        <rFont val="Arial"/>
        <family val="2"/>
      </rPr>
      <t xml:space="preserve">(293,28 %) </t>
    </r>
    <r>
      <rPr>
        <sz val="11"/>
        <color theme="1"/>
        <rFont val="Arial"/>
        <family val="2"/>
      </rPr>
      <t xml:space="preserve">                 ja =1/nein =0</t>
    </r>
  </si>
  <si>
    <r>
      <t xml:space="preserve">Hebesatz Grundsteuer B unterhalb des gewogenen Durchschnitts-hebesatzes der kreisangehörigen Gemeinden des Vorvorjahres    </t>
    </r>
    <r>
      <rPr>
        <sz val="11"/>
        <rFont val="Arial"/>
        <family val="2"/>
      </rPr>
      <t xml:space="preserve">(361,25 %) </t>
    </r>
    <r>
      <rPr>
        <sz val="11"/>
        <color theme="1"/>
        <rFont val="Arial"/>
        <family val="2"/>
      </rPr>
      <t xml:space="preserve">                 ja =1/nein =0</t>
    </r>
  </si>
  <si>
    <r>
      <t>Hebesatz Gewerbesteuer unterhalb des gewogenen Durchschnitts-hebesatzes der kreisangehörigen Gemeinden des Vorvorjahres</t>
    </r>
    <r>
      <rPr>
        <sz val="11"/>
        <rFont val="Arial"/>
        <family val="2"/>
      </rPr>
      <t xml:space="preserve">   (326,18 %)</t>
    </r>
    <r>
      <rPr>
        <sz val="11"/>
        <color theme="1"/>
        <rFont val="Arial"/>
        <family val="2"/>
      </rPr>
      <t xml:space="preserve">                  ja =1/nein =0</t>
    </r>
  </si>
  <si>
    <t>örtliche Verbrauchs - und Aufwandssteuer 2017</t>
  </si>
  <si>
    <t>Steuerkraftmesszahl 2015</t>
  </si>
  <si>
    <t>Steuer Ist-Aufkommen 2017</t>
  </si>
  <si>
    <t>Kreisumlage 2017</t>
  </si>
  <si>
    <t>Amtsumlage 2017</t>
  </si>
  <si>
    <t>Einwohner am 31.12.2016</t>
  </si>
  <si>
    <t>Plan Finanzhaushalt 2017 Zeile 26
(alter Vordruck)</t>
  </si>
  <si>
    <t>vorauss. Ist Finanz-haushalt 2017 
Zeile 26 (alter Vordruck)</t>
  </si>
  <si>
    <t>Verbindlichkeiten Investitionskredite per 31.12.2017 (Gesamt in €)</t>
  </si>
  <si>
    <t>Verlustvortrag (-)
Überschuss (+)
per 31.12.2017 Ergebnishaushalt</t>
  </si>
  <si>
    <t>Verlustvortrag (-)
Überschuss (+)
per 31.12.2017  Finanzhaushalt</t>
  </si>
  <si>
    <t>Muster 5a Saldo der liquiden Mittel u. der Kredite zur Sicherg. d. Zahlungsfähigk.; Zeile 11 per 31.12.2017</t>
  </si>
  <si>
    <t>V-Ist AO</t>
  </si>
  <si>
    <t>---</t>
  </si>
  <si>
    <t>3.260.50</t>
  </si>
  <si>
    <t>ca. 15.500.000</t>
  </si>
  <si>
    <t xml:space="preserve"> -</t>
  </si>
  <si>
    <t xml:space="preserve">Ja </t>
  </si>
  <si>
    <r>
      <t>Hebesatz Grundsteuer A unterhalb des gewogenen Durchschnitts-hebesatzes der</t>
    </r>
    <r>
      <rPr>
        <sz val="11"/>
        <color indexed="8"/>
        <rFont val="Arial"/>
        <family val="2"/>
      </rPr>
      <t xml:space="preserve"> kreisangehörigen Gemeinden des Vorvorjahres    </t>
    </r>
    <r>
      <rPr>
        <sz val="11"/>
        <rFont val="Arial"/>
        <family val="2"/>
      </rPr>
      <t xml:space="preserve">(307 %) </t>
    </r>
    <r>
      <rPr>
        <sz val="11"/>
        <color indexed="8"/>
        <rFont val="Arial"/>
        <family val="2"/>
      </rPr>
      <t xml:space="preserve">                 ja =1/nein =0</t>
    </r>
  </si>
  <si>
    <r>
      <t>Hebesatz Grundsteuer B unterhalb des gewogenen Durchschnitts-hebesatzes der</t>
    </r>
    <r>
      <rPr>
        <sz val="11"/>
        <color indexed="8"/>
        <rFont val="Arial"/>
        <family val="2"/>
      </rPr>
      <t xml:space="preserve"> kreisangehörigen Gemeinden des Vorvorjahres    </t>
    </r>
    <r>
      <rPr>
        <sz val="11"/>
        <rFont val="Arial"/>
        <family val="2"/>
      </rPr>
      <t xml:space="preserve">(396 %) </t>
    </r>
    <r>
      <rPr>
        <sz val="11"/>
        <color indexed="8"/>
        <rFont val="Arial"/>
        <family val="2"/>
      </rPr>
      <t xml:space="preserve">                 ja =1/nein =0</t>
    </r>
  </si>
  <si>
    <r>
      <t>Hebesatz Gewerbesteuer unterhalb des gewogenen Durchschnitts-hebesatzes der</t>
    </r>
    <r>
      <rPr>
        <sz val="11"/>
        <color indexed="8"/>
        <rFont val="Arial"/>
        <family val="2"/>
      </rPr>
      <t xml:space="preserve"> kreisangehörigen Gemeinden des Vorvorjahres</t>
    </r>
    <r>
      <rPr>
        <sz val="11"/>
        <rFont val="Arial"/>
        <family val="2"/>
      </rPr>
      <t xml:space="preserve">   (348 %)</t>
    </r>
    <r>
      <rPr>
        <sz val="11"/>
        <color indexed="8"/>
        <rFont val="Arial"/>
        <family val="2"/>
      </rPr>
      <t xml:space="preserve">                  ja =1/nein =0</t>
    </r>
  </si>
  <si>
    <t>örtliche Verbrauchs - und Aufwandssteuer 2018</t>
  </si>
  <si>
    <t>Steuerkraftmesszahl 2016</t>
  </si>
  <si>
    <t xml:space="preserve"> Voraussichtl. Steuer Ist-Aufkommen 2018</t>
  </si>
  <si>
    <t xml:space="preserve">Schlüsselzu-weisungen 2018 </t>
  </si>
  <si>
    <t>Kreisumlage 2018</t>
  </si>
  <si>
    <t>Plan Finanzhaushalt 2018 Zeile 26
(alter Vordruck)</t>
  </si>
  <si>
    <t>vorauss. Ist Finanz-haushalt 2018 
Zeile 26 (alter Vordruck)</t>
  </si>
  <si>
    <t>Voraussichtliche Verbindlichkeiten Investitionskredite per 31.12.2018 (Gesamt in €)</t>
  </si>
  <si>
    <t>Jahresabschluss für 2017 und 2018 nicht fertiggestellt</t>
  </si>
  <si>
    <t>noch nicht beschlossen</t>
  </si>
  <si>
    <t>ja  für 2010</t>
  </si>
  <si>
    <t>Mönchgut</t>
  </si>
  <si>
    <t>Gewogene Durchschnittshebesätze (nur kreisangehörige Gemeinden) laut Anlagen FAG bzw. Statistisches Amt</t>
  </si>
  <si>
    <t>Jahr</t>
  </si>
  <si>
    <t>Grundsteuer A</t>
  </si>
  <si>
    <t>Grundsteuer B</t>
  </si>
  <si>
    <t>Gewerbesteuer</t>
  </si>
  <si>
    <t>Schlüsselzu-weisungen 
2016</t>
  </si>
  <si>
    <t>Schlüsselzu-weisungen 
2017</t>
  </si>
  <si>
    <t>Fremdenverkehrsabgabe</t>
  </si>
  <si>
    <t>Kurabgabe</t>
  </si>
  <si>
    <t>Einwohner am 31.12.2019</t>
  </si>
  <si>
    <t xml:space="preserve">Schlüsselzu-weisungen 2019 </t>
  </si>
  <si>
    <t>Kreisumlage 2019</t>
  </si>
  <si>
    <t>Abweichung im Haushaltsjahr 2019
 in EUR</t>
  </si>
  <si>
    <t>Haushaltsausgleich im Finanzhaushalt (unter Anrechnung von Vorträgen aus Vorjahren)
ja =1/nein = 0</t>
  </si>
  <si>
    <t>Haushaltsausgleich im Ergebnishaushalt (unter Anrechnung von Vorträgen aus Vorjahren)
ja =1/nein = 0</t>
  </si>
  <si>
    <t>Abweichung 
2019
 in EUR</t>
  </si>
  <si>
    <t>Höhe des Eigenkapitals im Haushaltsjahr 2019 
in EUR</t>
  </si>
  <si>
    <t>Summe der liquide Mittel 
per 31.12.2019
in EUR</t>
  </si>
  <si>
    <t>Kredite zur Sicherung der Zahlungsfähigkeit 
per 31.12.2019
in EUR</t>
  </si>
  <si>
    <t>abundante Gemeinde
ja =1/nein = 0</t>
  </si>
  <si>
    <t>Haushalts-sicherungskonzept vorhanden?
ja =1/nein = 0</t>
  </si>
  <si>
    <t>Wurde eine Konsolidierungs-vereinbarung abgeschlossen?
ja =1/nein = 0</t>
  </si>
  <si>
    <t>investive Verschuldung
in EUR je EW</t>
  </si>
  <si>
    <t>örtliche Verbrauchs - und Aufwandssteuer 2019 (in EUR)</t>
  </si>
  <si>
    <t>Steuerkraftmesszahl 2017
in EUR</t>
  </si>
  <si>
    <t xml:space="preserve"> Steuer Ist-Aufkommen 2019
in EUR</t>
  </si>
  <si>
    <t>Anteil an der ESt 2019
in EUR</t>
  </si>
  <si>
    <t>Anteil an der USt 2019
in EUR</t>
  </si>
  <si>
    <t>Amtsumlage 2019 
in EUR</t>
  </si>
  <si>
    <t>Anteil freiwilliger Aufwendungen 2018 
in % (Plan)</t>
  </si>
  <si>
    <t>Ergebnisvortrag aus Haushaltsvorjahr
Muster 12 Zeile 32
(neu: Zeile 26)
in EUR</t>
  </si>
  <si>
    <t>jahresbezogener Ausgleich im Finanzhaushalt 2019
Differenz aus 
6 und 8
(Muster 13 neu: Zeile 37)
in EUR</t>
  </si>
  <si>
    <t>Wurden ergänzende Hilfen zum Erreichen des dauerhaften Haushaltsausgleich nach § 22 FAG M-V beantragt?
ja =1/nein = 0</t>
  </si>
  <si>
    <t>Wurden Hilfen aus dem Kommunalen Entschuldungsfonds (§ 22 a FAG M-V) beantragt?
ja =1/nein = 0</t>
  </si>
  <si>
    <t>Ist im Haushaltsjahr 2019 eine FAG-Rücklage nach § 37 Abs. 6 GemHVO-Doppik M-V zu bilden?
ja =1/nein = 0</t>
  </si>
  <si>
    <t>Wenn ja, in welcher Höhe wird bzw. wurde eine FAG-Rücklage gebildet?
in EUR</t>
  </si>
  <si>
    <t>HST</t>
  </si>
  <si>
    <t>positives Jahresergebnis im Haushaltsjahr 2019
ja =1/nein = 0</t>
  </si>
  <si>
    <t>Hebesatz</t>
  </si>
  <si>
    <t>Gewerbesteuerumalge Plan</t>
  </si>
  <si>
    <t>Gewerbesteuerumlage V-IST</t>
  </si>
  <si>
    <t>Anteil freiwilliger Aufwendungen 2019 
in % (Plan)</t>
  </si>
  <si>
    <t>Anteil freiwilliger Aufwendungen 2019 
in EUR (Plan)</t>
  </si>
  <si>
    <t>Bis zu welchem Jahr liegen die geprüften Jahresabschlüsse vor?</t>
  </si>
  <si>
    <t>Abweichung im Haushaltsjahr 2020
 in EUR</t>
  </si>
  <si>
    <t>Plan Haushaltsausgleich im Finanzhaushalt (unter Anrechnung von Vorträgen aus Vorjahren)
ja =1/nein = 0</t>
  </si>
  <si>
    <t>Abweichung 
2020
 in EUR</t>
  </si>
  <si>
    <t>positives Jahresergebnis im Haushaltsjahr 2020
ja =1/nein = 0</t>
  </si>
  <si>
    <t>Höhe des Eigenkapitals im Haushaltsjahr 2020 
in EUR</t>
  </si>
  <si>
    <t>Plan 2020</t>
  </si>
  <si>
    <t>Plan 2021</t>
  </si>
  <si>
    <t>Plan 2022</t>
  </si>
  <si>
    <t>Gewerbesteuerumalge 
Plan 2020</t>
  </si>
  <si>
    <t>Gewerbesteuerumalge 
Plan 2021</t>
  </si>
  <si>
    <t>Gewerbesteuerumalge 
Plan 2022</t>
  </si>
  <si>
    <t>örtliche Verbrauchs - und Aufwandssteuer 2020 (in EUR)</t>
  </si>
  <si>
    <t>Anteil an der ESt 2020 (Plan)
in EUR</t>
  </si>
  <si>
    <t>Anteil an der USt 2020 (Plan)
in EUR</t>
  </si>
  <si>
    <t>Anteil an der ESt 2021 (Plan)
in EUR</t>
  </si>
  <si>
    <t>Anteil an der ESt 2022 (Plan)
in EUR</t>
  </si>
  <si>
    <t>Anteil an der USt 2021 (Plan)
in EUR</t>
  </si>
  <si>
    <t>Anteil an der USt 2022 (Plan)
in EUR</t>
  </si>
  <si>
    <t>Steuerkraftmesszahl 2018
in EUR</t>
  </si>
  <si>
    <t>Zuweisungen 
nach dem Familienleistungs-ausgleichsgesetz (FLAG)
in EUR</t>
  </si>
  <si>
    <t xml:space="preserve"> Steuer Ist-Aufkommen 2020
in EUR</t>
  </si>
  <si>
    <t xml:space="preserve">Schlüsselzu-weisungen 2020 </t>
  </si>
  <si>
    <t>Kreisumlage 2020</t>
  </si>
  <si>
    <t>Amtsumlage 2020 
in EUR</t>
  </si>
  <si>
    <t>Anteil freiwilliger Aufwendungen 2020 
in % (Plan)</t>
  </si>
  <si>
    <t>Anteil freiwilliger Aufwendungen 2020 
in EUR (Plan)</t>
  </si>
  <si>
    <t>Wurden Hilfen aus dem Kommunalen Entschuldungsfonds (§ 26 FAG M-V) beantragt?
ja =1/nein = 0</t>
  </si>
  <si>
    <t>Wurden ergänzende Hilfen zum Erreichen des dauerhaften Haushaltsausgleich nach § 27 FAG M-V beantragt?
ja =1/nein = 0</t>
  </si>
  <si>
    <t>jahresbezogener Ausgleich im Finanzhaushalt 2019
ja = 1 /nein = 0</t>
  </si>
  <si>
    <t>jahresbezogener Ausgleich im Finanzhaushalt 2020
ja = 1 /nein = 0</t>
  </si>
  <si>
    <t>jahresbezogener Ausgleich im Finanzhaushalt 2012
ja = 1 /nein = 0</t>
  </si>
  <si>
    <t>jahresbezogener Ausgleich im Finanzhaushalt 2013
ja = 1 /nein = 0</t>
  </si>
  <si>
    <t>jahresbezogener Ausgleich im Finanzhaushalt 2014
ja = 1 /nein = 0</t>
  </si>
  <si>
    <t>jahresbezogener Ausgleich im Finanzhaushalt 2015
ja = 1 /nein = 0</t>
  </si>
  <si>
    <t>jahresbezogener Ausgleich im Finanzhaushalt 2016
ja = 1 /nein = 0</t>
  </si>
  <si>
    <t>jahresbezogener Ausgleich im Finanzhaushalt 2017
ja = 1 /nein = 0</t>
  </si>
  <si>
    <t>jahresbezogener Ausgleich im Finanzhaushalt 2018
ja = 1 /nein = 0</t>
  </si>
  <si>
    <t>Amtsumlage-satz 2019 
in %</t>
  </si>
  <si>
    <t>Amtsumlage-satz 2020 
in %</t>
  </si>
  <si>
    <t>Amtsumlage 2012 
in EUR</t>
  </si>
  <si>
    <t>Anteil freiwilliger Aufwendungen 2012 
in % (Plan)</t>
  </si>
  <si>
    <t>Amtsumlage 2013 
in EUR</t>
  </si>
  <si>
    <t>Anteil freiwilliger Aufwendungen 2013 
in % (Plan)</t>
  </si>
  <si>
    <t>Amtsumlage 2014 
in EUR</t>
  </si>
  <si>
    <t>Anteil freiwilliger Aufwendungen 2014 
in % (Plan)</t>
  </si>
  <si>
    <t>Amtsumlage 2015 
in EUR</t>
  </si>
  <si>
    <t>Anteil freiwilliger Aufwendungen 2015 
in % (Plan)</t>
  </si>
  <si>
    <t>Amtsumlage 2016 
in EUR</t>
  </si>
  <si>
    <t>Anteil freiwilliger Aufwendungen 2016 
in % (Plan)</t>
  </si>
  <si>
    <t>Amtsumlage 2017
in EUR</t>
  </si>
  <si>
    <t>Anteil freiwilliger Aufwendungen 2017 
in % (Plan)</t>
  </si>
  <si>
    <t>Amtsumlage 2018 
in EUR</t>
  </si>
  <si>
    <t>nachrichtliche Angaben der Vorjahre</t>
  </si>
  <si>
    <t>Summe der liquide Mittel 
per 31.12.2020
in EUR</t>
  </si>
  <si>
    <t>Kredite zur Sicherung der Zahlungsfähigkeit 
per 31.12.2020
in EUR</t>
  </si>
  <si>
    <t>Plan Ergebnishaushalt 2019 
Muster 6 Zeile 22
(neu Zeile 20) 
in EUR</t>
  </si>
  <si>
    <t>voraussichtliches Ist Ergebnishaushalt 2019 
Muster 12 Zeile 22
(neu: Zeile 20) 
in EUR</t>
  </si>
  <si>
    <t>Saldo aus Spalte 19 und 20
(Muster 5a, Zeile 10, Spalte 1; vorher Zeile 11, Spalte 1)</t>
  </si>
  <si>
    <t>planmäßige Tilgung 2020 (Plan)
Muster 7 Zeile 42 
(neu: Zeile 32)
in EUR</t>
  </si>
  <si>
    <t>jahresbezogener Ausgleich im Finanzhaushalt 2020 (Plan)
Differenz aus 
6 und 8
(Muster 7 neu: Zeile 37)
in EUR</t>
  </si>
  <si>
    <t>planmäßige Tilgung 2019
Muster 13 Zeile 42
(neu: Zeile 32)
(bzw. vorher Muster 5a Nr. 7 Spalte 1)
in EUR</t>
  </si>
  <si>
    <t>Plan Ergebnishaushalt 2020 
Muster 6 Zeile 22
(neu Zeile 20) 
in EUR</t>
  </si>
  <si>
    <t>voraussichtliches Ist Ergebnishaushalt 2020 
Muster 12 Zeile 22
(neu: Zeile 20) 
in EUR</t>
  </si>
  <si>
    <t>Auswahlfelder</t>
  </si>
  <si>
    <t>Ist im Haushaltsjahr 2020 eine FAG-Rücklage nach § 37 Abs. 6 GemHVO-Doppik M-V zu bilden?
ja =1/nein = 0</t>
  </si>
  <si>
    <t>Differenz aus Spalte 61 und 60
in EUR</t>
  </si>
  <si>
    <t>Hebesatz Grundsteuer A unterhalb des gewogenen Durchschnitts-hebesatzes der kreisangehörigen Gemeinden des Vorvorjahres    (307 %)                  ja =1/nein =0</t>
  </si>
  <si>
    <t>Hebesatz Grundsteuer B unterhalb des gewogenen Durchschnitts-hebesatzes der kreisangehörigen Gemeinden des Vorvorjahres    (396 %)                  ja =1/nein =0</t>
  </si>
  <si>
    <t>Hebesatz Gewerbesteuer unterhalb des gewogenen Durchschnitts-hebesatzes der kreisangehörigen Gemeinden des Vorvorjahres   (348 %)                  ja =1/nein =0</t>
  </si>
  <si>
    <t>Plan Finanzhaushalt 2019 
Muster 7 Zeile 22
(neu: Zeile 18) 
in EUR</t>
  </si>
  <si>
    <t>voraussichtliches Ist 
Finanzhaushalt 2019 
Muster 13 Zeile 22 bzw. Muster 5a Nr. 6 Spalte 1
(neu: Zeile 18) 
in EUR</t>
  </si>
  <si>
    <t xml:space="preserve"> Höhe der Verbindlichkeiten aus Investitionskrediten (inkl. LFI-Kredite) 
per 31.12.2019 
in EUR</t>
  </si>
  <si>
    <t>Saldo aus Spalte 19 und 22
(Muster 5a, Zeile 10, Spalte 1; vorher Zeile 11, Spalte 1)</t>
  </si>
  <si>
    <t>Differenz aus Spalte 69 und 68
in EUR</t>
  </si>
  <si>
    <t>Hebesatz Grundsteuer A unterhalb des gewogenen Durchschnitts-hebesatzes der kreisangehörigen Gemeinden des Vorvorjahres    (323 %)                  ja =1/nein =0</t>
  </si>
  <si>
    <t>Hebesatz Grundsteuer B unterhalb des gewogenen Durchschnitts-hebesatzes der kreisangehörigen Gemeinden des Vorvorjahres    (427 %)                  ja =1/nein =0</t>
  </si>
  <si>
    <t>Hebesatz Gewerbesteuer unterhalb des gewogenen Durchschnitts-hebesatzes der kreisangehörigen Gemeinden des Vorvorjahres   (381 %)                  ja =1/nein =0</t>
  </si>
  <si>
    <t>Plan Finanzhaushalt 2020
Muster 7 Zeile 22
(neu: Zeile 18) 
in EUR</t>
  </si>
  <si>
    <t>voraussichtliches Ist 
Finanzhaushalt 2020
Muster 13 Zeile 22 bzw. Muster 5a Nr. 6 Spalte 1
(neu: Zeile 18) 
in EUR</t>
  </si>
  <si>
    <t xml:space="preserve"> Höhe der Verbindlichkeiten aus Investitionskrediten (inkl. LFI-Kredit) 
per 31.12.2020 
in EUR</t>
  </si>
  <si>
    <t>Übersicht Amtsnummer</t>
  </si>
  <si>
    <t>Bezeichnung</t>
  </si>
  <si>
    <t>Hansestadt</t>
  </si>
  <si>
    <t>Stralsund</t>
  </si>
  <si>
    <t>Ostseebad Binz</t>
  </si>
  <si>
    <t>Stadt</t>
  </si>
  <si>
    <t>Grimmen</t>
  </si>
  <si>
    <t>Marlow</t>
  </si>
  <si>
    <t>Putbus</t>
  </si>
  <si>
    <t>Sassnitz</t>
  </si>
  <si>
    <t>Ostseeheilbad Zingst</t>
  </si>
  <si>
    <t>Barth</t>
  </si>
  <si>
    <t>Bergen auf Rügen</t>
  </si>
  <si>
    <t>Darß/Fischland</t>
  </si>
  <si>
    <t>Franzburg-Richtenberg</t>
  </si>
  <si>
    <t>Miltzow</t>
  </si>
  <si>
    <t>Mönchgut-Granitz</t>
  </si>
  <si>
    <t>Nord-Rügen</t>
  </si>
  <si>
    <t>Recknitz-Trebeltal</t>
  </si>
  <si>
    <t>Ribnitz-Damgarten</t>
  </si>
  <si>
    <t>West-Rügen</t>
  </si>
  <si>
    <t>Haushaltsausgleich im Ergebnishaushalt 
Muster 12 Zeile 33
(neu: Zeile 27)
in EUR</t>
  </si>
  <si>
    <t>KA</t>
  </si>
  <si>
    <t>265,249,40</t>
  </si>
  <si>
    <t xml:space="preserve">ja  </t>
  </si>
  <si>
    <t>in SZW enthalten</t>
  </si>
  <si>
    <t>-11.010.475,64</t>
  </si>
  <si>
    <t>Einwohner am 31.12.2018</t>
  </si>
  <si>
    <t>Einwohner am 31.12.2017</t>
  </si>
  <si>
    <t>Semlow</t>
  </si>
  <si>
    <t>Saldo der laufeden Ein- und Auszahlungen zum 31.12. des Haushaltsvorjahres</t>
  </si>
  <si>
    <t>neu</t>
  </si>
  <si>
    <t>Ergebnis des Ergebnishaushaltes am Ende des Finanzlanungszeitraums in EUR</t>
  </si>
  <si>
    <t>Ausgleich Ergebnishaushaltes am Ende des Finanzlanungszeitraums ja=1/nein=0</t>
  </si>
  <si>
    <t>Ausgleich der laufenden Ein- und Auszahlungen zum Ende des Finanzplaungszeitraums
ja =1/nein = 0</t>
  </si>
  <si>
    <t>Saldo der laufenden Ein- und Auszahlungen zum Ende des Finanzplaungszeitraums 
in EUR</t>
  </si>
  <si>
    <t>beim Eigenbetrieb</t>
  </si>
  <si>
    <t>Eigenbetrieb</t>
  </si>
  <si>
    <t>Amtsumlagesatz in %</t>
  </si>
  <si>
    <t>Amtsumlage-satz in %</t>
  </si>
  <si>
    <t>Amtsumlage- satz in %</t>
  </si>
  <si>
    <t>Amtsumlage in %</t>
  </si>
  <si>
    <t>Bis zu welchem Jahr liegen die festgestellten Jahresabschlüsse vor?</t>
  </si>
  <si>
    <t>Erläuterungen</t>
  </si>
  <si>
    <t xml:space="preserve">Änderungsmitteilung Gemeinde, aufgrund Korrekturanfrage Landkreis hinsichtlich korrigiertem Tabellenkopf in Spalte 17 (Korrektur Musterangaben wurden mitgeteilt.) </t>
  </si>
  <si>
    <t>rot Schrift</t>
  </si>
  <si>
    <t>blaue Schrift</t>
  </si>
  <si>
    <t>Angaben durch Landkreis geändert bzw. ergänzt</t>
  </si>
  <si>
    <t>Angaben der Gemeinden beibehalten, aber abweichend in der Auswertung mit aufgenommen (Angaben aus Rubikon)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</si>
</sst>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E+00"/>
    <numFmt numFmtId="167" formatCode="0.0"/>
    <numFmt numFmtId="168" formatCode="#,##0.00_ ;\-#,##0.00\ "/>
    <numFmt numFmtId="169" formatCode="#,##0_ ;\-#,##0\ "/>
    <numFmt numFmtId="170" formatCode="0.0000%"/>
    <numFmt numFmtId="171" formatCode="#,##0.000"/>
    <numFmt numFmtId="172" formatCode="#,##0.0000"/>
    <numFmt numFmtId="173" formatCode="#,##0.0000000"/>
    <numFmt numFmtId="174" formatCode="0.000"/>
    <numFmt numFmtId="179" formatCode="0.0000000%"/>
  </numFmts>
  <fonts count="4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1"/>
      <color theme="1"/>
      <name val="Arial"/>
      <family val="2"/>
    </font>
    <font>
      <sz val="10"/>
      <color theme="1"/>
      <name val="Arial"/>
      <family val="2"/>
    </font>
    <font>
      <sz val="11"/>
      <color rgb="FF000000"/>
      <name val="Calibri"/>
      <family val="2"/>
      <charset val="1"/>
    </font>
    <font>
      <b/>
      <sz val="18"/>
      <color theme="1"/>
      <name val="Arial"/>
      <family val="2"/>
    </font>
    <font>
      <b/>
      <sz val="11"/>
      <color theme="1"/>
      <name val="Arial"/>
      <family val="2"/>
    </font>
    <font>
      <sz val="10"/>
      <name val="Arial"/>
      <family val="2"/>
    </font>
    <font>
      <b/>
      <sz val="12"/>
      <color theme="1"/>
      <name val="Calibri"/>
      <family val="2"/>
      <scheme val="minor"/>
    </font>
    <font>
      <sz val="10"/>
      <color rgb="FF006100"/>
      <name val="Arial"/>
      <family val="2"/>
    </font>
    <font>
      <sz val="10"/>
      <color rgb="FF9C0006"/>
      <name val="Arial"/>
      <family val="2"/>
    </font>
    <font>
      <sz val="11"/>
      <color indexed="8"/>
      <name val="Arial"/>
      <family val="2"/>
    </font>
    <font>
      <sz val="18"/>
      <color theme="3"/>
      <name val="Cambria"/>
      <family val="2"/>
      <scheme val="major"/>
    </font>
    <font>
      <sz val="11"/>
      <color theme="1"/>
      <name val="Futura Lt BT"/>
      <family val="2"/>
    </font>
    <font>
      <sz val="11"/>
      <color rgb="FFFF0000"/>
      <name val="Arial"/>
      <family val="2"/>
    </font>
    <font>
      <strike/>
      <sz val="11"/>
      <color theme="1"/>
      <name val="Arial"/>
      <family val="2"/>
    </font>
    <font>
      <sz val="11"/>
      <color theme="1"/>
      <name val="Aril"/>
    </font>
    <font>
      <sz val="9"/>
      <color indexed="81"/>
      <name val="Tahoma"/>
      <family val="2"/>
    </font>
    <font>
      <b/>
      <sz val="9"/>
      <color indexed="81"/>
      <name val="Tahoma"/>
      <family val="2"/>
    </font>
    <font>
      <b/>
      <sz val="18"/>
      <name val="Arial"/>
      <family val="2"/>
    </font>
    <font>
      <b/>
      <u/>
      <sz val="11"/>
      <color theme="1"/>
      <name val="Trebuchet MS"/>
      <family val="2"/>
    </font>
    <font>
      <sz val="11"/>
      <color theme="1"/>
      <name val="Trebuchet MS"/>
      <family val="2"/>
    </font>
    <font>
      <b/>
      <sz val="11"/>
      <color theme="1"/>
      <name val="Trebuchet MS"/>
      <family val="2"/>
    </font>
    <font>
      <b/>
      <sz val="11"/>
      <name val="Trebuchet MS"/>
      <family val="2"/>
    </font>
    <font>
      <sz val="8"/>
      <color indexed="81"/>
      <name val="Segoe UI"/>
      <family val="2"/>
    </font>
    <font>
      <b/>
      <sz val="8"/>
      <color indexed="81"/>
      <name val="Segoe UI"/>
      <family val="2"/>
    </font>
    <font>
      <sz val="11"/>
      <color rgb="FF000000"/>
      <name val="Arial"/>
      <family val="2"/>
    </font>
    <font>
      <strike/>
      <sz val="11"/>
      <name val="Arial"/>
      <family val="2"/>
    </font>
    <font>
      <b/>
      <sz val="16"/>
      <color rgb="FFFF0000"/>
      <name val="Arial"/>
      <family val="2"/>
    </font>
    <font>
      <sz val="11"/>
      <color rgb="FF0070C0"/>
      <name val="Arial"/>
      <family val="2"/>
    </font>
    <font>
      <sz val="11"/>
      <color rgb="FFFF0000"/>
      <name val="Aril"/>
    </font>
    <font>
      <u/>
      <sz val="10"/>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auto="1"/>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6" fillId="2"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1" fillId="8" borderId="8" applyNumberFormat="0" applyFont="0" applyAlignment="0" applyProtection="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42"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87">
    <xf numFmtId="0" fontId="0" fillId="0" borderId="0" xfId="0"/>
    <xf numFmtId="1" fontId="0" fillId="0" borderId="0" xfId="0" applyNumberFormat="1"/>
    <xf numFmtId="9" fontId="19" fillId="0" borderId="15" xfId="0" applyNumberFormat="1" applyFont="1" applyFill="1" applyBorder="1" applyAlignment="1">
      <alignment horizontal="right"/>
    </xf>
    <xf numFmtId="0" fontId="0" fillId="0" borderId="0" xfId="0"/>
    <xf numFmtId="0" fontId="20" fillId="0" borderId="0" xfId="0" applyFont="1"/>
    <xf numFmtId="0" fontId="19" fillId="0" borderId="15" xfId="0" applyFont="1" applyFill="1" applyBorder="1"/>
    <xf numFmtId="0" fontId="19" fillId="0" borderId="0" xfId="0" applyFont="1" applyBorder="1"/>
    <xf numFmtId="0" fontId="20" fillId="0" borderId="0" xfId="0" applyFont="1" applyFill="1" applyBorder="1"/>
    <xf numFmtId="0" fontId="20" fillId="0" borderId="0" xfId="0" applyFont="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3" fontId="19" fillId="0" borderId="27" xfId="0" applyNumberFormat="1" applyFont="1" applyFill="1" applyBorder="1" applyAlignment="1">
      <alignment horizontal="right"/>
    </xf>
    <xf numFmtId="10"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9" fontId="19" fillId="0" borderId="15" xfId="3" applyFont="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10" fontId="19" fillId="34" borderId="15" xfId="0" applyNumberFormat="1" applyFont="1" applyFill="1" applyBorder="1" applyAlignment="1">
      <alignment horizontal="right"/>
    </xf>
    <xf numFmtId="4" fontId="19" fillId="34" borderId="15" xfId="0" applyNumberFormat="1" applyFont="1" applyFill="1" applyBorder="1" applyAlignment="1">
      <alignment horizontal="right"/>
    </xf>
    <xf numFmtId="3" fontId="18" fillId="0" borderId="15" xfId="0" applyNumberFormat="1" applyFont="1" applyFill="1" applyBorder="1" applyAlignment="1">
      <alignment horizontal="right"/>
    </xf>
    <xf numFmtId="4" fontId="18" fillId="0" borderId="15" xfId="0" applyNumberFormat="1" applyFont="1" applyFill="1" applyBorder="1" applyAlignment="1">
      <alignment horizontal="right"/>
    </xf>
    <xf numFmtId="9" fontId="19" fillId="0" borderId="15" xfId="0" applyNumberFormat="1" applyFont="1" applyBorder="1" applyAlignment="1">
      <alignment horizontal="right"/>
    </xf>
    <xf numFmtId="3" fontId="19" fillId="0" borderId="0" xfId="0" applyNumberFormat="1" applyFont="1" applyAlignment="1">
      <alignment horizontal="right"/>
    </xf>
    <xf numFmtId="1" fontId="19" fillId="34" borderId="15" xfId="0" applyNumberFormat="1" applyFont="1" applyFill="1" applyBorder="1" applyAlignment="1">
      <alignment horizontal="right"/>
    </xf>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3" fontId="20" fillId="0" borderId="0" xfId="0" applyNumberFormat="1" applyFont="1"/>
    <xf numFmtId="4" fontId="20" fillId="0" borderId="0" xfId="0" applyNumberFormat="1" applyFont="1" applyBorder="1"/>
    <xf numFmtId="4" fontId="20" fillId="0" borderId="0" xfId="0" applyNumberFormat="1" applyFont="1"/>
    <xf numFmtId="0" fontId="19" fillId="0" borderId="15" xfId="0" applyFont="1" applyFill="1" applyBorder="1" applyAlignment="1">
      <alignment horizontal="right"/>
    </xf>
    <xf numFmtId="0" fontId="19" fillId="0" borderId="0" xfId="0" applyFont="1" applyFill="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4" fontId="19" fillId="0" borderId="15" xfId="2" applyNumberFormat="1" applyFont="1" applyFill="1" applyBorder="1" applyAlignment="1">
      <alignment horizontal="right"/>
    </xf>
    <xf numFmtId="4" fontId="19" fillId="0" borderId="15" xfId="3" applyNumberFormat="1" applyFont="1" applyFill="1" applyBorder="1" applyAlignment="1">
      <alignment horizontal="right"/>
    </xf>
    <xf numFmtId="1" fontId="19" fillId="0" borderId="15" xfId="0" applyNumberFormat="1" applyFont="1" applyFill="1" applyBorder="1" applyAlignment="1">
      <alignment horizontal="right"/>
    </xf>
    <xf numFmtId="4" fontId="18" fillId="0" borderId="15" xfId="1" applyNumberFormat="1" applyFont="1" applyFill="1" applyBorder="1" applyAlignment="1">
      <alignment horizontal="right"/>
    </xf>
    <xf numFmtId="3" fontId="19" fillId="0" borderId="38" xfId="0" applyNumberFormat="1"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3" fontId="19" fillId="34" borderId="38" xfId="0" applyNumberFormat="1" applyFont="1" applyFill="1" applyBorder="1" applyAlignment="1">
      <alignment horizontal="right"/>
    </xf>
    <xf numFmtId="3" fontId="18" fillId="0" borderId="38" xfId="0" applyNumberFormat="1" applyFont="1" applyFill="1" applyBorder="1" applyAlignment="1">
      <alignment horizontal="right"/>
    </xf>
    <xf numFmtId="1" fontId="19" fillId="0" borderId="27" xfId="0" applyNumberFormat="1" applyFont="1" applyFill="1" applyBorder="1" applyAlignment="1">
      <alignment horizontal="right"/>
    </xf>
    <xf numFmtId="1" fontId="18" fillId="0" borderId="15" xfId="0" applyNumberFormat="1" applyFont="1" applyFill="1" applyBorder="1" applyAlignment="1">
      <alignment horizontal="right"/>
    </xf>
    <xf numFmtId="10" fontId="19" fillId="0" borderId="15" xfId="0" applyNumberFormat="1" applyFont="1" applyFill="1" applyBorder="1" applyAlignment="1">
      <alignment horizontal="right"/>
    </xf>
    <xf numFmtId="4" fontId="18" fillId="0" borderId="15" xfId="0" applyNumberFormat="1" applyFont="1" applyFill="1" applyBorder="1" applyAlignment="1">
      <alignment horizontal="right" wrapText="1"/>
    </xf>
    <xf numFmtId="2" fontId="19" fillId="0" borderId="15" xfId="0" applyNumberFormat="1" applyFont="1" applyBorder="1" applyAlignment="1">
      <alignment horizontal="right"/>
    </xf>
    <xf numFmtId="3" fontId="18" fillId="34" borderId="15" xfId="46" applyNumberFormat="1" applyFont="1" applyFill="1" applyBorder="1" applyAlignment="1">
      <alignment horizontal="right"/>
    </xf>
    <xf numFmtId="3" fontId="18" fillId="34" borderId="15" xfId="46" applyNumberFormat="1" applyFont="1" applyFill="1" applyBorder="1" applyAlignment="1">
      <alignment horizontal="right" wrapText="1"/>
    </xf>
    <xf numFmtId="4" fontId="19" fillId="0" borderId="0" xfId="0" applyNumberFormat="1" applyFont="1" applyAlignment="1">
      <alignment horizontal="right"/>
    </xf>
    <xf numFmtId="1" fontId="18" fillId="0" borderId="15" xfId="1" applyNumberFormat="1" applyFont="1" applyFill="1" applyBorder="1" applyAlignment="1">
      <alignment horizontal="right"/>
    </xf>
    <xf numFmtId="4" fontId="19" fillId="0" borderId="27" xfId="0" applyNumberFormat="1" applyFont="1" applyBorder="1" applyAlignment="1">
      <alignment horizontal="right"/>
    </xf>
    <xf numFmtId="3" fontId="20" fillId="0" borderId="0" xfId="0" applyNumberFormat="1" applyFont="1" applyFill="1" applyBorder="1"/>
    <xf numFmtId="3" fontId="20" fillId="0" borderId="0" xfId="0" applyNumberFormat="1" applyFont="1" applyBorder="1"/>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3" fontId="19" fillId="0" borderId="0" xfId="0" applyNumberFormat="1" applyFont="1" applyFill="1" applyBorder="1"/>
    <xf numFmtId="4" fontId="19" fillId="33" borderId="36" xfId="0" applyNumberFormat="1" applyFont="1" applyFill="1" applyBorder="1"/>
    <xf numFmtId="4" fontId="19" fillId="33" borderId="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4" fontId="20" fillId="0" borderId="0" xfId="0" applyNumberFormat="1" applyFont="1" applyFill="1" applyBorder="1"/>
    <xf numFmtId="1" fontId="19" fillId="33" borderId="36" xfId="0" applyNumberFormat="1" applyFont="1" applyFill="1" applyBorder="1"/>
    <xf numFmtId="1" fontId="19" fillId="33" borderId="10" xfId="0" applyNumberFormat="1" applyFont="1" applyFill="1" applyBorder="1" applyAlignment="1">
      <alignment horizontal="center" vertical="center" wrapText="1"/>
    </xf>
    <xf numFmtId="1" fontId="19" fillId="33" borderId="17" xfId="0" applyNumberFormat="1" applyFont="1" applyFill="1" applyBorder="1" applyAlignment="1">
      <alignment horizontal="center" vertical="center" wrapText="1"/>
    </xf>
    <xf numFmtId="1" fontId="20" fillId="0" borderId="0" xfId="0" applyNumberFormat="1" applyFont="1" applyFill="1" applyBorder="1"/>
    <xf numFmtId="1" fontId="20" fillId="0" borderId="0" xfId="0" applyNumberFormat="1" applyFont="1" applyBorder="1"/>
    <xf numFmtId="1" fontId="20" fillId="0" borderId="0" xfId="0" applyNumberFormat="1" applyFont="1"/>
    <xf numFmtId="1" fontId="19" fillId="0" borderId="15" xfId="0" applyNumberFormat="1" applyFont="1" applyFill="1" applyBorder="1" applyAlignment="1">
      <alignment horizontal="right" wrapText="1"/>
    </xf>
    <xf numFmtId="1" fontId="19" fillId="0" borderId="15" xfId="3" applyNumberFormat="1" applyFont="1" applyFill="1" applyBorder="1" applyAlignment="1">
      <alignment horizontal="right"/>
    </xf>
    <xf numFmtId="1" fontId="19" fillId="0" borderId="15" xfId="0" applyNumberFormat="1" applyFont="1" applyFill="1" applyBorder="1" applyAlignment="1">
      <alignment horizontal="center" wrapText="1"/>
    </xf>
    <xf numFmtId="1" fontId="19" fillId="0" borderId="0" xfId="0" applyNumberFormat="1" applyFont="1" applyAlignment="1">
      <alignment horizontal="right"/>
    </xf>
    <xf numFmtId="4" fontId="19" fillId="0" borderId="0" xfId="0" applyNumberFormat="1" applyFont="1" applyBorder="1"/>
    <xf numFmtId="4" fontId="19" fillId="33" borderId="34" xfId="0" applyNumberFormat="1" applyFont="1" applyFill="1" applyBorder="1"/>
    <xf numFmtId="4" fontId="19" fillId="33" borderId="35" xfId="0" applyNumberFormat="1" applyFont="1" applyFill="1" applyBorder="1" applyAlignment="1">
      <alignment horizontal="center" vertical="center" wrapText="1"/>
    </xf>
    <xf numFmtId="3" fontId="19" fillId="33" borderId="35" xfId="0" applyNumberFormat="1" applyFont="1" applyFill="1" applyBorder="1" applyAlignment="1">
      <alignment horizontal="center" vertical="center" wrapText="1"/>
    </xf>
    <xf numFmtId="3" fontId="18" fillId="0" borderId="15" xfId="1" applyNumberFormat="1" applyFont="1" applyFill="1" applyBorder="1" applyAlignment="1">
      <alignment horizontal="right"/>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4" fontId="19" fillId="33" borderId="21" xfId="0" applyNumberFormat="1" applyFont="1" applyFill="1" applyBorder="1" applyAlignment="1">
      <alignment horizontal="center" wrapText="1"/>
    </xf>
    <xf numFmtId="4" fontId="19" fillId="33" borderId="30" xfId="0" applyNumberFormat="1" applyFont="1" applyFill="1" applyBorder="1" applyAlignment="1">
      <alignment horizontal="center" wrapText="1"/>
    </xf>
    <xf numFmtId="4" fontId="23" fillId="33" borderId="10" xfId="0" applyNumberFormat="1" applyFont="1" applyFill="1" applyBorder="1" applyAlignment="1">
      <alignment horizontal="center" vertical="center" wrapText="1"/>
    </xf>
    <xf numFmtId="44" fontId="19" fillId="0" borderId="15" xfId="2" applyFont="1" applyFill="1" applyBorder="1"/>
    <xf numFmtId="164" fontId="19" fillId="0" borderId="27" xfId="0" applyNumberFormat="1" applyFont="1" applyBorder="1" applyAlignment="1">
      <alignment horizontal="right"/>
    </xf>
    <xf numFmtId="0" fontId="33" fillId="0" borderId="29" xfId="0" applyFont="1" applyFill="1" applyBorder="1" applyAlignment="1">
      <alignment horizontal="right" vertical="center"/>
    </xf>
    <xf numFmtId="0" fontId="33" fillId="0" borderId="15" xfId="0" applyFont="1" applyFill="1" applyBorder="1" applyAlignment="1">
      <alignment horizontal="right" vertical="center"/>
    </xf>
    <xf numFmtId="9" fontId="33" fillId="0" borderId="15" xfId="3" applyFont="1" applyFill="1" applyBorder="1" applyAlignment="1">
      <alignment horizontal="right" vertical="center"/>
    </xf>
    <xf numFmtId="44" fontId="33" fillId="0" borderId="15" xfId="2" applyFont="1" applyFill="1" applyBorder="1" applyAlignment="1">
      <alignment horizontal="right" vertical="center"/>
    </xf>
    <xf numFmtId="0" fontId="33" fillId="0" borderId="66" xfId="0" applyFont="1" applyFill="1" applyBorder="1" applyAlignment="1">
      <alignment horizontal="right" vertical="center"/>
    </xf>
    <xf numFmtId="0" fontId="33" fillId="0" borderId="61" xfId="0" applyFont="1" applyFill="1" applyBorder="1" applyAlignment="1">
      <alignment horizontal="right" vertical="center"/>
    </xf>
    <xf numFmtId="0" fontId="33" fillId="0" borderId="15" xfId="0" applyFont="1" applyFill="1" applyBorder="1" applyAlignment="1">
      <alignment horizontal="left" vertical="center"/>
    </xf>
    <xf numFmtId="0" fontId="33" fillId="0" borderId="15" xfId="1" applyNumberFormat="1" applyFont="1" applyFill="1" applyBorder="1" applyAlignment="1">
      <alignment horizontal="right" vertical="center"/>
    </xf>
    <xf numFmtId="4" fontId="33" fillId="0" borderId="15" xfId="2" applyNumberFormat="1" applyFont="1" applyFill="1" applyBorder="1" applyAlignment="1">
      <alignment horizontal="right" vertical="center"/>
    </xf>
    <xf numFmtId="3" fontId="33" fillId="0" borderId="15" xfId="2" applyNumberFormat="1" applyFont="1" applyFill="1" applyBorder="1" applyAlignment="1">
      <alignment horizontal="right" vertical="center"/>
    </xf>
    <xf numFmtId="168" fontId="33" fillId="0" borderId="15" xfId="2" applyNumberFormat="1" applyFont="1" applyFill="1" applyBorder="1" applyAlignment="1">
      <alignment horizontal="right" vertical="center"/>
    </xf>
    <xf numFmtId="2" fontId="33" fillId="0" borderId="15" xfId="0" applyNumberFormat="1" applyFont="1" applyFill="1" applyBorder="1" applyAlignment="1">
      <alignment horizontal="right" vertical="center"/>
    </xf>
    <xf numFmtId="3" fontId="33" fillId="0" borderId="15" xfId="0" applyNumberFormat="1" applyFont="1" applyFill="1" applyBorder="1" applyAlignment="1">
      <alignment horizontal="right" vertical="center"/>
    </xf>
    <xf numFmtId="0" fontId="33" fillId="0" borderId="15" xfId="3" applyNumberFormat="1" applyFont="1" applyFill="1" applyBorder="1" applyAlignment="1">
      <alignment horizontal="right" vertical="center"/>
    </xf>
    <xf numFmtId="168" fontId="33" fillId="0" borderId="38" xfId="2" applyNumberFormat="1" applyFont="1" applyFill="1" applyBorder="1" applyAlignment="1">
      <alignment horizontal="right" vertical="center"/>
    </xf>
    <xf numFmtId="169" fontId="33" fillId="0" borderId="15" xfId="2" applyNumberFormat="1" applyFont="1" applyFill="1" applyBorder="1" applyAlignment="1">
      <alignment horizontal="right" vertical="center"/>
    </xf>
    <xf numFmtId="169" fontId="33" fillId="0" borderId="61" xfId="2" applyNumberFormat="1" applyFont="1" applyFill="1" applyBorder="1" applyAlignment="1">
      <alignment horizontal="right" vertical="center"/>
    </xf>
    <xf numFmtId="168" fontId="33" fillId="0" borderId="15" xfId="0" applyNumberFormat="1" applyFont="1" applyFill="1" applyBorder="1" applyAlignment="1">
      <alignment horizontal="right" vertical="center"/>
    </xf>
    <xf numFmtId="168" fontId="33" fillId="0" borderId="61" xfId="2" applyNumberFormat="1" applyFont="1" applyFill="1" applyBorder="1" applyAlignment="1">
      <alignment horizontal="right" vertical="center"/>
    </xf>
    <xf numFmtId="0" fontId="0" fillId="0" borderId="0" xfId="0"/>
    <xf numFmtId="0" fontId="20" fillId="0" borderId="0" xfId="0" applyFont="1"/>
    <xf numFmtId="0" fontId="19" fillId="0" borderId="15" xfId="0" applyFont="1" applyFill="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1" fontId="19" fillId="0" borderId="15" xfId="0" applyNumberFormat="1" applyFont="1" applyFill="1" applyBorder="1"/>
    <xf numFmtId="3" fontId="19" fillId="0" borderId="27" xfId="0" applyNumberFormat="1" applyFont="1" applyFill="1" applyBorder="1" applyAlignment="1">
      <alignment horizontal="right"/>
    </xf>
    <xf numFmtId="3" fontId="19" fillId="0" borderId="27" xfId="0" applyNumberFormat="1" applyFont="1" applyBorder="1" applyAlignment="1">
      <alignment horizontal="right"/>
    </xf>
    <xf numFmtId="10" fontId="19" fillId="0" borderId="15" xfId="0" applyNumberFormat="1" applyFont="1" applyBorder="1" applyAlignment="1">
      <alignment horizontal="right"/>
    </xf>
    <xf numFmtId="3"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0" fontId="19" fillId="34" borderId="15" xfId="0" applyFont="1" applyFill="1" applyBorder="1" applyAlignment="1">
      <alignment horizontal="right"/>
    </xf>
    <xf numFmtId="10" fontId="19" fillId="34"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1" fontId="19" fillId="34" borderId="15" xfId="0" applyNumberFormat="1" applyFont="1" applyFill="1" applyBorder="1" applyAlignment="1">
      <alignment horizontal="right"/>
    </xf>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3" fontId="20" fillId="0" borderId="0" xfId="0" applyNumberFormat="1" applyFont="1"/>
    <xf numFmtId="4" fontId="20" fillId="0" borderId="0" xfId="0" applyNumberFormat="1" applyFont="1" applyBorder="1"/>
    <xf numFmtId="4" fontId="20" fillId="0" borderId="0" xfId="0" applyNumberFormat="1" applyFont="1"/>
    <xf numFmtId="4" fontId="19" fillId="0" borderId="15" xfId="0" applyNumberFormat="1" applyFont="1" applyBorder="1"/>
    <xf numFmtId="0" fontId="19" fillId="0" borderId="15" xfId="0" applyFont="1" applyFill="1" applyBorder="1" applyAlignment="1">
      <alignment horizontal="right"/>
    </xf>
    <xf numFmtId="4" fontId="19" fillId="0" borderId="15" xfId="0" applyNumberFormat="1" applyFont="1" applyFill="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3" fontId="19" fillId="0" borderId="15" xfId="3" applyNumberFormat="1" applyFont="1" applyFill="1" applyBorder="1" applyAlignment="1">
      <alignment horizontal="right"/>
    </xf>
    <xf numFmtId="1" fontId="19" fillId="0" borderId="15" xfId="0" applyNumberFormat="1"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2" fontId="19" fillId="0" borderId="15" xfId="0" applyNumberFormat="1" applyFont="1" applyBorder="1" applyAlignment="1">
      <alignment horizontal="right"/>
    </xf>
    <xf numFmtId="4" fontId="19" fillId="0" borderId="0" xfId="0" applyNumberFormat="1" applyFont="1" applyAlignment="1">
      <alignment horizontal="right"/>
    </xf>
    <xf numFmtId="4" fontId="19" fillId="0" borderId="27" xfId="0" applyNumberFormat="1" applyFont="1" applyBorder="1" applyAlignment="1">
      <alignment horizontal="right"/>
    </xf>
    <xf numFmtId="3" fontId="20" fillId="0" borderId="0" xfId="0" applyNumberFormat="1" applyFont="1" applyBorder="1"/>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4" fontId="19" fillId="33" borderId="36" xfId="0" applyNumberFormat="1" applyFont="1" applyFill="1" applyBorder="1"/>
    <xf numFmtId="4" fontId="19" fillId="33" borderId="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4" fontId="19" fillId="33" borderId="34" xfId="0" applyNumberFormat="1" applyFont="1" applyFill="1" applyBorder="1"/>
    <xf numFmtId="4" fontId="19" fillId="33" borderId="35" xfId="0" applyNumberFormat="1" applyFont="1" applyFill="1" applyBorder="1" applyAlignment="1">
      <alignment horizontal="center" vertical="center" wrapText="1"/>
    </xf>
    <xf numFmtId="3" fontId="19" fillId="33" borderId="35" xfId="0" applyNumberFormat="1" applyFont="1" applyFill="1" applyBorder="1" applyAlignment="1">
      <alignment horizontal="center" vertical="center" wrapText="1"/>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4" fontId="19" fillId="33" borderId="21" xfId="0" applyNumberFormat="1" applyFont="1" applyFill="1" applyBorder="1" applyAlignment="1">
      <alignment horizontal="center" wrapText="1"/>
    </xf>
    <xf numFmtId="4" fontId="19" fillId="33" borderId="30" xfId="0" applyNumberFormat="1" applyFont="1" applyFill="1" applyBorder="1" applyAlignment="1">
      <alignment horizontal="center" wrapText="1"/>
    </xf>
    <xf numFmtId="4" fontId="23" fillId="33" borderId="10" xfId="0" applyNumberFormat="1" applyFont="1" applyFill="1" applyBorder="1" applyAlignment="1">
      <alignment horizontal="center" vertical="center" wrapText="1"/>
    </xf>
    <xf numFmtId="10" fontId="19" fillId="0" borderId="27" xfId="0" applyNumberFormat="1" applyFont="1" applyBorder="1" applyAlignment="1">
      <alignment horizontal="right"/>
    </xf>
    <xf numFmtId="49" fontId="19" fillId="0" borderId="15" xfId="0" applyNumberFormat="1" applyFont="1" applyFill="1" applyBorder="1" applyAlignment="1">
      <alignment horizontal="right"/>
    </xf>
    <xf numFmtId="4" fontId="19" fillId="34" borderId="0" xfId="0" applyNumberFormat="1" applyFont="1" applyFill="1" applyAlignment="1">
      <alignment horizontal="right"/>
    </xf>
    <xf numFmtId="4" fontId="19" fillId="0" borderId="38" xfId="2" applyNumberFormat="1" applyFont="1" applyFill="1" applyBorder="1" applyAlignment="1">
      <alignment horizontal="right"/>
    </xf>
    <xf numFmtId="165" fontId="19" fillId="0" borderId="15" xfId="0" applyNumberFormat="1" applyFont="1" applyBorder="1" applyAlignment="1">
      <alignment horizontal="right"/>
    </xf>
    <xf numFmtId="4" fontId="19" fillId="0" borderId="15" xfId="2" applyNumberFormat="1" applyFont="1" applyFill="1" applyBorder="1"/>
    <xf numFmtId="4" fontId="19" fillId="0" borderId="38" xfId="2" applyNumberFormat="1" applyFont="1" applyFill="1" applyBorder="1"/>
    <xf numFmtId="4" fontId="19" fillId="0" borderId="66" xfId="0" applyNumberFormat="1" applyFont="1" applyFill="1" applyBorder="1"/>
    <xf numFmtId="4" fontId="19" fillId="0" borderId="15" xfId="2" applyNumberFormat="1" applyFont="1" applyBorder="1"/>
    <xf numFmtId="4" fontId="19" fillId="0" borderId="61" xfId="0" applyNumberFormat="1" applyFont="1" applyFill="1" applyBorder="1"/>
    <xf numFmtId="3" fontId="19" fillId="0" borderId="15" xfId="1" applyNumberFormat="1" applyFont="1" applyFill="1" applyBorder="1"/>
    <xf numFmtId="3" fontId="19" fillId="0" borderId="15" xfId="2" applyNumberFormat="1" applyFont="1" applyFill="1" applyBorder="1"/>
    <xf numFmtId="3" fontId="19" fillId="0" borderId="15" xfId="0" applyNumberFormat="1" applyFont="1" applyFill="1" applyBorder="1"/>
    <xf numFmtId="3" fontId="19" fillId="0" borderId="15" xfId="3" applyNumberFormat="1" applyFont="1" applyFill="1" applyBorder="1"/>
    <xf numFmtId="3" fontId="19" fillId="0" borderId="61" xfId="0" applyNumberFormat="1" applyFont="1" applyFill="1" applyBorder="1"/>
    <xf numFmtId="10" fontId="19" fillId="0" borderId="15" xfId="3" applyNumberFormat="1" applyFont="1" applyFill="1" applyBorder="1"/>
    <xf numFmtId="1" fontId="19" fillId="0" borderId="29" xfId="0" applyNumberFormat="1" applyFont="1" applyFill="1" applyBorder="1"/>
    <xf numFmtId="0" fontId="0" fillId="0" borderId="0" xfId="0"/>
    <xf numFmtId="0" fontId="0" fillId="0" borderId="0" xfId="0"/>
    <xf numFmtId="0" fontId="20" fillId="0" borderId="0" xfId="0" applyFont="1"/>
    <xf numFmtId="0" fontId="19" fillId="0" borderId="15" xfId="0" applyFont="1" applyFill="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3" fontId="19" fillId="0" borderId="27" xfId="0" applyNumberFormat="1" applyFont="1" applyFill="1" applyBorder="1" applyAlignment="1">
      <alignment horizontal="right"/>
    </xf>
    <xf numFmtId="10"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1" fontId="19" fillId="34" borderId="15" xfId="0" applyNumberFormat="1" applyFont="1" applyFill="1" applyBorder="1" applyAlignment="1">
      <alignment horizontal="right"/>
    </xf>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3" fontId="20" fillId="0" borderId="0" xfId="0" applyNumberFormat="1" applyFont="1"/>
    <xf numFmtId="4" fontId="20" fillId="0" borderId="0" xfId="0" applyNumberFormat="1" applyFont="1" applyBorder="1"/>
    <xf numFmtId="4" fontId="20" fillId="0" borderId="0" xfId="0" applyNumberFormat="1" applyFont="1"/>
    <xf numFmtId="4" fontId="19" fillId="0" borderId="15" xfId="0" applyNumberFormat="1" applyFont="1" applyBorder="1"/>
    <xf numFmtId="0" fontId="19" fillId="0" borderId="15" xfId="0" applyFont="1" applyFill="1" applyBorder="1" applyAlignment="1">
      <alignment horizontal="right"/>
    </xf>
    <xf numFmtId="10" fontId="19" fillId="0" borderId="15" xfId="3" applyNumberFormat="1" applyFont="1" applyBorder="1" applyAlignment="1">
      <alignment horizontal="right"/>
    </xf>
    <xf numFmtId="4" fontId="19" fillId="0" borderId="15" xfId="0" applyNumberFormat="1" applyFont="1" applyFill="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4" fontId="19" fillId="0" borderId="15" xfId="2" applyNumberFormat="1" applyFont="1" applyFill="1" applyBorder="1" applyAlignment="1">
      <alignment horizontal="right"/>
    </xf>
    <xf numFmtId="3" fontId="19" fillId="0" borderId="15" xfId="2" applyNumberFormat="1" applyFont="1" applyFill="1" applyBorder="1" applyAlignment="1">
      <alignment horizontal="right"/>
    </xf>
    <xf numFmtId="3" fontId="19" fillId="0" borderId="15" xfId="3" applyNumberFormat="1" applyFont="1" applyFill="1" applyBorder="1" applyAlignment="1">
      <alignment horizontal="right"/>
    </xf>
    <xf numFmtId="1" fontId="19" fillId="0" borderId="15" xfId="0" applyNumberFormat="1"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2" fontId="19" fillId="0" borderId="15" xfId="0" applyNumberFormat="1" applyFont="1" applyBorder="1" applyAlignment="1">
      <alignment horizontal="right"/>
    </xf>
    <xf numFmtId="4" fontId="19" fillId="0" borderId="0" xfId="0" applyNumberFormat="1" applyFont="1" applyAlignment="1">
      <alignment horizontal="right"/>
    </xf>
    <xf numFmtId="4" fontId="19" fillId="0" borderId="27" xfId="0" applyNumberFormat="1" applyFont="1" applyBorder="1" applyAlignment="1">
      <alignment horizontal="right"/>
    </xf>
    <xf numFmtId="3" fontId="20" fillId="0" borderId="0" xfId="0" applyNumberFormat="1" applyFont="1" applyBorder="1"/>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4" fontId="19" fillId="33" borderId="36" xfId="0" applyNumberFormat="1" applyFont="1" applyFill="1" applyBorder="1"/>
    <xf numFmtId="4" fontId="19" fillId="33" borderId="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4" fontId="19" fillId="33" borderId="34" xfId="0" applyNumberFormat="1" applyFont="1" applyFill="1" applyBorder="1"/>
    <xf numFmtId="4" fontId="19" fillId="33" borderId="35" xfId="0" applyNumberFormat="1" applyFont="1" applyFill="1" applyBorder="1" applyAlignment="1">
      <alignment horizontal="center" vertical="center" wrapText="1"/>
    </xf>
    <xf numFmtId="3" fontId="19" fillId="33" borderId="35" xfId="0" applyNumberFormat="1" applyFont="1" applyFill="1" applyBorder="1" applyAlignment="1">
      <alignment horizontal="center" vertical="center" wrapText="1"/>
    </xf>
    <xf numFmtId="3" fontId="18" fillId="0" borderId="15" xfId="1" applyNumberFormat="1" applyFont="1" applyFill="1" applyBorder="1" applyAlignment="1">
      <alignment horizontal="right"/>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4" fontId="19" fillId="33" borderId="21" xfId="0" applyNumberFormat="1" applyFont="1" applyFill="1" applyBorder="1" applyAlignment="1">
      <alignment horizontal="center" wrapText="1"/>
    </xf>
    <xf numFmtId="4" fontId="19" fillId="33" borderId="30" xfId="0" applyNumberFormat="1" applyFont="1" applyFill="1" applyBorder="1" applyAlignment="1">
      <alignment horizontal="center" wrapText="1"/>
    </xf>
    <xf numFmtId="4" fontId="23" fillId="33" borderId="10" xfId="0" applyNumberFormat="1" applyFont="1" applyFill="1" applyBorder="1" applyAlignment="1">
      <alignment horizontal="center" vertical="center" wrapText="1"/>
    </xf>
    <xf numFmtId="3" fontId="19" fillId="0" borderId="42" xfId="0" applyNumberFormat="1" applyFont="1" applyFill="1" applyBorder="1" applyAlignment="1">
      <alignment horizontal="right"/>
    </xf>
    <xf numFmtId="4" fontId="19" fillId="0" borderId="42" xfId="0" applyNumberFormat="1" applyFont="1" applyFill="1" applyBorder="1" applyAlignment="1">
      <alignment horizontal="right"/>
    </xf>
    <xf numFmtId="4" fontId="19" fillId="0" borderId="48" xfId="0" applyNumberFormat="1" applyFont="1" applyFill="1" applyBorder="1" applyAlignment="1">
      <alignment horizontal="right"/>
    </xf>
    <xf numFmtId="49" fontId="19" fillId="0" borderId="15" xfId="0" applyNumberFormat="1" applyFont="1" applyFill="1" applyBorder="1" applyAlignment="1">
      <alignment horizontal="right"/>
    </xf>
    <xf numFmtId="4" fontId="19" fillId="34" borderId="0" xfId="0" applyNumberFormat="1" applyFont="1" applyFill="1" applyAlignment="1">
      <alignment horizontal="right"/>
    </xf>
    <xf numFmtId="4" fontId="19" fillId="0" borderId="44" xfId="0" applyNumberFormat="1" applyFont="1" applyFill="1" applyBorder="1" applyAlignment="1">
      <alignment horizontal="right"/>
    </xf>
    <xf numFmtId="4" fontId="19" fillId="0" borderId="25" xfId="0" applyNumberFormat="1" applyFont="1" applyFill="1" applyBorder="1" applyAlignment="1">
      <alignment horizontal="right"/>
    </xf>
    <xf numFmtId="4" fontId="18" fillId="0" borderId="25" xfId="0" applyNumberFormat="1" applyFont="1" applyFill="1" applyBorder="1" applyAlignment="1">
      <alignment horizontal="right"/>
    </xf>
    <xf numFmtId="4" fontId="19" fillId="34" borderId="25" xfId="0" applyNumberFormat="1" applyFont="1" applyFill="1" applyBorder="1" applyAlignment="1">
      <alignment horizontal="right"/>
    </xf>
    <xf numFmtId="0" fontId="18" fillId="0" borderId="15" xfId="11" applyFont="1" applyFill="1" applyBorder="1" applyAlignment="1">
      <alignment horizontal="right"/>
    </xf>
    <xf numFmtId="4" fontId="20" fillId="0" borderId="0" xfId="0" applyNumberFormat="1" applyFont="1" applyAlignment="1">
      <alignment horizontal="right"/>
    </xf>
    <xf numFmtId="4" fontId="18" fillId="0" borderId="38" xfId="1" applyNumberFormat="1" applyFont="1" applyFill="1" applyBorder="1" applyAlignment="1">
      <alignment horizontal="right"/>
    </xf>
    <xf numFmtId="4" fontId="19" fillId="0" borderId="15" xfId="2" applyNumberFormat="1" applyFont="1" applyBorder="1" applyAlignment="1">
      <alignment horizontal="right"/>
    </xf>
    <xf numFmtId="0" fontId="19" fillId="0" borderId="27" xfId="0" applyNumberFormat="1" applyFont="1" applyBorder="1" applyAlignment="1">
      <alignment horizontal="right"/>
    </xf>
    <xf numFmtId="0" fontId="19" fillId="0" borderId="15" xfId="0" applyNumberFormat="1" applyFont="1" applyBorder="1" applyAlignment="1">
      <alignment horizontal="right"/>
    </xf>
    <xf numFmtId="3" fontId="19" fillId="34" borderId="43" xfId="0" applyNumberFormat="1" applyFont="1" applyFill="1" applyBorder="1" applyAlignment="1">
      <alignment horizontal="right"/>
    </xf>
    <xf numFmtId="4" fontId="19" fillId="34" borderId="43" xfId="0" applyNumberFormat="1" applyFont="1" applyFill="1" applyBorder="1" applyAlignment="1">
      <alignment horizontal="right"/>
    </xf>
    <xf numFmtId="165" fontId="19" fillId="0" borderId="15" xfId="0" applyNumberFormat="1" applyFont="1" applyBorder="1" applyAlignment="1">
      <alignment horizontal="right"/>
    </xf>
    <xf numFmtId="3" fontId="19" fillId="0" borderId="15" xfId="0" applyNumberFormat="1" applyFont="1" applyFill="1" applyBorder="1"/>
    <xf numFmtId="1" fontId="19" fillId="0" borderId="29" xfId="0" applyNumberFormat="1" applyFont="1" applyFill="1" applyBorder="1"/>
    <xf numFmtId="4" fontId="19" fillId="0" borderId="38" xfId="0" applyNumberFormat="1" applyFont="1" applyFill="1" applyBorder="1"/>
    <xf numFmtId="4" fontId="19" fillId="0" borderId="25" xfId="0" applyNumberFormat="1" applyFont="1" applyFill="1" applyBorder="1"/>
    <xf numFmtId="4" fontId="19" fillId="0" borderId="27" xfId="0" applyNumberFormat="1" applyFont="1" applyFill="1" applyBorder="1"/>
    <xf numFmtId="10" fontId="19" fillId="0" borderId="15" xfId="0" applyNumberFormat="1" applyFont="1" applyBorder="1"/>
    <xf numFmtId="0" fontId="0" fillId="0" borderId="0" xfId="0"/>
    <xf numFmtId="0" fontId="20" fillId="0" borderId="0" xfId="0" applyFont="1"/>
    <xf numFmtId="0" fontId="19" fillId="0" borderId="15" xfId="0" applyFont="1" applyFill="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1" fontId="19" fillId="0" borderId="15" xfId="0" applyNumberFormat="1" applyFont="1" applyFill="1" applyBorder="1"/>
    <xf numFmtId="3" fontId="19" fillId="0" borderId="27" xfId="0" applyNumberFormat="1" applyFont="1" applyFill="1" applyBorder="1" applyAlignment="1">
      <alignment horizontal="right"/>
    </xf>
    <xf numFmtId="10"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1" fontId="19" fillId="34" borderId="15" xfId="0" applyNumberFormat="1" applyFont="1" applyFill="1" applyBorder="1" applyAlignment="1">
      <alignment horizontal="right"/>
    </xf>
    <xf numFmtId="3" fontId="20" fillId="0" borderId="15" xfId="0" applyNumberFormat="1" applyFont="1" applyBorder="1"/>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3" fontId="20" fillId="0" borderId="0" xfId="0" applyNumberFormat="1" applyFont="1"/>
    <xf numFmtId="4" fontId="20" fillId="0" borderId="0" xfId="0" applyNumberFormat="1" applyFont="1" applyBorder="1"/>
    <xf numFmtId="4" fontId="20" fillId="0" borderId="0" xfId="0" applyNumberFormat="1" applyFont="1"/>
    <xf numFmtId="4" fontId="19" fillId="0" borderId="15" xfId="0" applyNumberFormat="1" applyFont="1" applyBorder="1"/>
    <xf numFmtId="0" fontId="19" fillId="0" borderId="15" xfId="0" applyFont="1" applyFill="1" applyBorder="1" applyAlignment="1">
      <alignment horizontal="right"/>
    </xf>
    <xf numFmtId="0" fontId="19" fillId="0" borderId="15" xfId="0" applyFont="1" applyBorder="1"/>
    <xf numFmtId="0" fontId="20" fillId="0" borderId="15" xfId="0" applyFont="1" applyBorder="1"/>
    <xf numFmtId="4" fontId="19" fillId="0" borderId="15" xfId="0" applyNumberFormat="1" applyFont="1" applyFill="1" applyBorder="1"/>
    <xf numFmtId="4" fontId="20" fillId="0" borderId="15" xfId="0" applyNumberFormat="1" applyFont="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4" fontId="19" fillId="0" borderId="15" xfId="2" applyNumberFormat="1" applyFont="1" applyFill="1" applyBorder="1" applyAlignment="1">
      <alignment horizontal="right"/>
    </xf>
    <xf numFmtId="3" fontId="19" fillId="0" borderId="15" xfId="2" applyNumberFormat="1" applyFont="1" applyFill="1" applyBorder="1" applyAlignment="1">
      <alignment horizontal="right"/>
    </xf>
    <xf numFmtId="3" fontId="19" fillId="0" borderId="15" xfId="3" applyNumberFormat="1" applyFont="1" applyFill="1" applyBorder="1" applyAlignment="1">
      <alignment horizontal="right"/>
    </xf>
    <xf numFmtId="1" fontId="19" fillId="0" borderId="15" xfId="0" applyNumberFormat="1"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2" fontId="19" fillId="0" borderId="15" xfId="0" applyNumberFormat="1" applyFont="1" applyBorder="1" applyAlignment="1">
      <alignment horizontal="right"/>
    </xf>
    <xf numFmtId="4" fontId="19" fillId="0" borderId="27" xfId="0" applyNumberFormat="1" applyFont="1" applyBorder="1" applyAlignment="1">
      <alignment horizontal="right"/>
    </xf>
    <xf numFmtId="3" fontId="20" fillId="0" borderId="0" xfId="0" applyNumberFormat="1" applyFont="1" applyBorder="1"/>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4" fontId="19" fillId="33" borderId="36" xfId="0" applyNumberFormat="1" applyFont="1" applyFill="1" applyBorder="1"/>
    <xf numFmtId="4" fontId="19" fillId="33" borderId="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3" fontId="19" fillId="33" borderId="35" xfId="0" applyNumberFormat="1" applyFont="1" applyFill="1" applyBorder="1" applyAlignment="1">
      <alignment horizontal="center" vertical="center" wrapText="1"/>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4" fontId="19" fillId="33" borderId="21" xfId="0" applyNumberFormat="1" applyFont="1" applyFill="1" applyBorder="1" applyAlignment="1">
      <alignment horizontal="center" wrapText="1"/>
    </xf>
    <xf numFmtId="4" fontId="19" fillId="33" borderId="30" xfId="0" applyNumberFormat="1" applyFont="1" applyFill="1" applyBorder="1" applyAlignment="1">
      <alignment horizontal="center" wrapText="1"/>
    </xf>
    <xf numFmtId="4" fontId="23" fillId="33" borderId="10" xfId="0" applyNumberFormat="1" applyFont="1" applyFill="1" applyBorder="1" applyAlignment="1">
      <alignment horizontal="center" vertical="center" wrapText="1"/>
    </xf>
    <xf numFmtId="10" fontId="19" fillId="0" borderId="27" xfId="0" applyNumberFormat="1" applyFont="1" applyBorder="1" applyAlignment="1">
      <alignment horizontal="right"/>
    </xf>
    <xf numFmtId="4" fontId="19" fillId="34" borderId="0" xfId="0" applyNumberFormat="1" applyFont="1" applyFill="1" applyAlignment="1">
      <alignment horizontal="right"/>
    </xf>
    <xf numFmtId="0" fontId="19" fillId="34" borderId="15" xfId="0" applyNumberFormat="1" applyFont="1" applyFill="1" applyBorder="1" applyAlignment="1">
      <alignment horizontal="right"/>
    </xf>
    <xf numFmtId="4" fontId="19" fillId="0" borderId="25" xfId="0" applyNumberFormat="1" applyFont="1" applyFill="1" applyBorder="1" applyAlignment="1">
      <alignment horizontal="right"/>
    </xf>
    <xf numFmtId="4" fontId="18" fillId="0" borderId="25" xfId="0" applyNumberFormat="1" applyFont="1" applyFill="1" applyBorder="1" applyAlignment="1">
      <alignment horizontal="right"/>
    </xf>
    <xf numFmtId="166" fontId="19" fillId="0" borderId="15" xfId="0" applyNumberFormat="1" applyFont="1" applyFill="1" applyBorder="1" applyAlignment="1">
      <alignment horizontal="right"/>
    </xf>
    <xf numFmtId="4" fontId="19" fillId="34" borderId="25" xfId="0" applyNumberFormat="1" applyFont="1" applyFill="1" applyBorder="1" applyAlignment="1">
      <alignment horizontal="right"/>
    </xf>
    <xf numFmtId="10" fontId="19" fillId="0" borderId="15" xfId="3" applyNumberFormat="1" applyFont="1" applyFill="1" applyBorder="1" applyAlignment="1">
      <alignment horizontal="right"/>
    </xf>
    <xf numFmtId="4" fontId="18" fillId="34" borderId="15" xfId="0" applyNumberFormat="1" applyFont="1" applyFill="1" applyBorder="1" applyAlignment="1">
      <alignment horizontal="center"/>
    </xf>
    <xf numFmtId="4" fontId="19" fillId="0" borderId="0" xfId="0" applyNumberFormat="1" applyFont="1" applyFill="1" applyAlignment="1">
      <alignment horizontal="right"/>
    </xf>
    <xf numFmtId="4" fontId="19" fillId="0" borderId="38" xfId="2" applyNumberFormat="1" applyFont="1" applyFill="1" applyBorder="1" applyAlignment="1">
      <alignment horizontal="right"/>
    </xf>
    <xf numFmtId="4" fontId="19" fillId="0" borderId="25" xfId="2" applyNumberFormat="1" applyFont="1" applyFill="1" applyBorder="1" applyAlignment="1">
      <alignment horizontal="right"/>
    </xf>
    <xf numFmtId="4" fontId="19" fillId="0" borderId="24" xfId="0" applyNumberFormat="1" applyFont="1" applyFill="1" applyBorder="1" applyAlignment="1">
      <alignment horizontal="right"/>
    </xf>
    <xf numFmtId="165" fontId="19" fillId="0" borderId="15" xfId="0" applyNumberFormat="1" applyFont="1" applyBorder="1" applyAlignment="1">
      <alignment horizontal="right"/>
    </xf>
    <xf numFmtId="3" fontId="19" fillId="0" borderId="15" xfId="0" applyNumberFormat="1" applyFont="1" applyFill="1" applyBorder="1"/>
    <xf numFmtId="4" fontId="19" fillId="0" borderId="38" xfId="0" applyNumberFormat="1" applyFont="1" applyFill="1" applyBorder="1"/>
    <xf numFmtId="4" fontId="19" fillId="0" borderId="25" xfId="0" applyNumberFormat="1" applyFont="1" applyFill="1" applyBorder="1"/>
    <xf numFmtId="4" fontId="19" fillId="0" borderId="27" xfId="0" applyNumberFormat="1" applyFont="1" applyFill="1" applyBorder="1"/>
    <xf numFmtId="10" fontId="19" fillId="0" borderId="15" xfId="0" applyNumberFormat="1" applyFont="1" applyBorder="1"/>
    <xf numFmtId="0" fontId="0" fillId="0" borderId="0" xfId="0"/>
    <xf numFmtId="0" fontId="19" fillId="0" borderId="15" xfId="0" applyFont="1" applyFill="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46" xfId="0"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1" fontId="19" fillId="0" borderId="15" xfId="0" applyNumberFormat="1" applyFont="1" applyFill="1" applyBorder="1"/>
    <xf numFmtId="3" fontId="19" fillId="0" borderId="27" xfId="0" applyNumberFormat="1" applyFont="1" applyFill="1" applyBorder="1" applyAlignment="1">
      <alignment horizontal="right"/>
    </xf>
    <xf numFmtId="10"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9" fontId="19" fillId="0" borderId="15" xfId="3" applyFont="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0" fontId="19" fillId="34" borderId="15" xfId="0" applyFont="1" applyFill="1" applyBorder="1" applyAlignment="1">
      <alignment horizontal="right"/>
    </xf>
    <xf numFmtId="10" fontId="19" fillId="34"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1" fontId="19" fillId="34" borderId="15" xfId="0" applyNumberFormat="1" applyFont="1" applyFill="1" applyBorder="1" applyAlignment="1">
      <alignment horizontal="right"/>
    </xf>
    <xf numFmtId="3" fontId="20" fillId="0" borderId="15" xfId="0" applyNumberFormat="1" applyFont="1" applyBorder="1"/>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14" fontId="19" fillId="0" borderId="15" xfId="0" applyNumberFormat="1" applyFont="1" applyFill="1" applyBorder="1" applyAlignment="1">
      <alignment horizontal="right"/>
    </xf>
    <xf numFmtId="4" fontId="19" fillId="0" borderId="15" xfId="0" applyNumberFormat="1" applyFont="1" applyBorder="1"/>
    <xf numFmtId="0" fontId="19" fillId="0" borderId="15" xfId="0" applyFont="1" applyFill="1" applyBorder="1" applyAlignment="1">
      <alignment horizontal="right"/>
    </xf>
    <xf numFmtId="0" fontId="19" fillId="0" borderId="15" xfId="0" applyFont="1" applyBorder="1"/>
    <xf numFmtId="0" fontId="20" fillId="0" borderId="15" xfId="0" applyFont="1" applyBorder="1"/>
    <xf numFmtId="4" fontId="19" fillId="0" borderId="15" xfId="0" applyNumberFormat="1" applyFont="1" applyFill="1" applyBorder="1"/>
    <xf numFmtId="4" fontId="20" fillId="0" borderId="15" xfId="0" applyNumberFormat="1" applyFont="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4" fontId="19" fillId="0" borderId="15" xfId="2" applyNumberFormat="1" applyFont="1" applyFill="1" applyBorder="1" applyAlignment="1">
      <alignment horizontal="right"/>
    </xf>
    <xf numFmtId="3" fontId="19" fillId="0" borderId="15" xfId="2" applyNumberFormat="1" applyFont="1" applyFill="1" applyBorder="1" applyAlignment="1">
      <alignment horizontal="right"/>
    </xf>
    <xf numFmtId="3" fontId="19" fillId="0" borderId="15" xfId="3" applyNumberFormat="1" applyFont="1" applyFill="1" applyBorder="1" applyAlignment="1">
      <alignment horizontal="right"/>
    </xf>
    <xf numFmtId="1" fontId="19" fillId="0" borderId="15" xfId="0" applyNumberFormat="1" applyFont="1" applyFill="1" applyBorder="1" applyAlignment="1">
      <alignment horizontal="right"/>
    </xf>
    <xf numFmtId="0" fontId="19" fillId="0" borderId="38" xfId="0"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10" fontId="19" fillId="0" borderId="15" xfId="0" applyNumberFormat="1" applyFont="1" applyFill="1" applyBorder="1" applyAlignment="1">
      <alignment horizontal="right"/>
    </xf>
    <xf numFmtId="2" fontId="19" fillId="0" borderId="15" xfId="0" applyNumberFormat="1" applyFont="1" applyBorder="1" applyAlignment="1">
      <alignment horizontal="right"/>
    </xf>
    <xf numFmtId="4" fontId="19" fillId="0" borderId="27" xfId="0" applyNumberFormat="1" applyFont="1" applyBorder="1" applyAlignment="1">
      <alignment horizontal="right"/>
    </xf>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4" fontId="19" fillId="0" borderId="0" xfId="0" applyNumberFormat="1" applyFont="1"/>
    <xf numFmtId="4" fontId="19" fillId="33" borderId="36" xfId="0" applyNumberFormat="1" applyFont="1" applyFill="1" applyBorder="1"/>
    <xf numFmtId="4" fontId="19" fillId="33" borderId="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0" fontId="19" fillId="0" borderId="15" xfId="0" applyFont="1" applyFill="1" applyBorder="1" applyAlignment="1">
      <alignment horizontal="right" wrapText="1"/>
    </xf>
    <xf numFmtId="3" fontId="19" fillId="33" borderId="35" xfId="0" applyNumberFormat="1" applyFont="1" applyFill="1" applyBorder="1" applyAlignment="1">
      <alignment horizontal="center" vertical="center" wrapText="1"/>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4" fontId="19" fillId="33" borderId="21" xfId="0" applyNumberFormat="1" applyFont="1" applyFill="1" applyBorder="1" applyAlignment="1">
      <alignment horizontal="center" wrapText="1"/>
    </xf>
    <xf numFmtId="4" fontId="19" fillId="33" borderId="30" xfId="0" applyNumberFormat="1" applyFont="1" applyFill="1" applyBorder="1" applyAlignment="1">
      <alignment horizontal="center" wrapText="1"/>
    </xf>
    <xf numFmtId="3" fontId="19" fillId="0" borderId="42" xfId="0" applyNumberFormat="1" applyFont="1" applyFill="1" applyBorder="1" applyAlignment="1">
      <alignment horizontal="right"/>
    </xf>
    <xf numFmtId="4" fontId="19" fillId="0" borderId="42" xfId="0" applyNumberFormat="1" applyFont="1" applyFill="1" applyBorder="1" applyAlignment="1">
      <alignment horizontal="right"/>
    </xf>
    <xf numFmtId="4" fontId="19" fillId="0" borderId="48" xfId="0" applyNumberFormat="1" applyFont="1" applyFill="1" applyBorder="1" applyAlignment="1">
      <alignment horizontal="right"/>
    </xf>
    <xf numFmtId="0" fontId="19" fillId="34" borderId="15" xfId="0" applyNumberFormat="1" applyFont="1" applyFill="1" applyBorder="1" applyAlignment="1">
      <alignment horizontal="right"/>
    </xf>
    <xf numFmtId="4" fontId="19" fillId="0" borderId="44" xfId="0" applyNumberFormat="1" applyFont="1" applyFill="1" applyBorder="1" applyAlignment="1">
      <alignment horizontal="right"/>
    </xf>
    <xf numFmtId="4" fontId="19" fillId="0" borderId="25" xfId="0" applyNumberFormat="1" applyFont="1" applyFill="1" applyBorder="1" applyAlignment="1">
      <alignment horizontal="right"/>
    </xf>
    <xf numFmtId="4" fontId="18" fillId="0" borderId="25" xfId="0" applyNumberFormat="1" applyFont="1" applyFill="1" applyBorder="1" applyAlignment="1">
      <alignment horizontal="right"/>
    </xf>
    <xf numFmtId="4" fontId="19" fillId="34" borderId="25" xfId="0" applyNumberFormat="1" applyFont="1" applyFill="1" applyBorder="1" applyAlignment="1">
      <alignment horizontal="right"/>
    </xf>
    <xf numFmtId="10" fontId="19" fillId="0" borderId="15" xfId="3" applyNumberFormat="1" applyFont="1" applyFill="1" applyBorder="1" applyAlignment="1">
      <alignment horizontal="right"/>
    </xf>
    <xf numFmtId="4" fontId="19" fillId="0" borderId="0" xfId="0" applyNumberFormat="1" applyFont="1" applyFill="1" applyAlignment="1">
      <alignment horizontal="right"/>
    </xf>
    <xf numFmtId="4" fontId="19" fillId="0" borderId="38" xfId="2" applyNumberFormat="1" applyFont="1" applyFill="1" applyBorder="1" applyAlignment="1">
      <alignment horizontal="right"/>
    </xf>
    <xf numFmtId="4" fontId="19" fillId="0" borderId="25" xfId="2" applyNumberFormat="1" applyFont="1" applyFill="1" applyBorder="1" applyAlignment="1">
      <alignment horizontal="right"/>
    </xf>
    <xf numFmtId="14" fontId="19" fillId="0" borderId="27" xfId="0" applyNumberFormat="1" applyFont="1" applyFill="1" applyBorder="1" applyAlignment="1">
      <alignment horizontal="right"/>
    </xf>
    <xf numFmtId="2" fontId="19" fillId="0" borderId="27" xfId="0" applyNumberFormat="1" applyFont="1" applyBorder="1" applyAlignment="1">
      <alignment horizontal="right"/>
    </xf>
    <xf numFmtId="17" fontId="19" fillId="0" borderId="15" xfId="0" applyNumberFormat="1" applyFont="1" applyFill="1" applyBorder="1" applyAlignment="1">
      <alignment horizontal="right"/>
    </xf>
    <xf numFmtId="4" fontId="18" fillId="0" borderId="38" xfId="0" applyNumberFormat="1" applyFont="1" applyBorder="1" applyAlignment="1">
      <alignment horizontal="right"/>
    </xf>
    <xf numFmtId="4" fontId="19" fillId="0" borderId="38" xfId="0" applyNumberFormat="1" applyFont="1" applyBorder="1" applyAlignment="1">
      <alignment horizontal="right"/>
    </xf>
    <xf numFmtId="0" fontId="19" fillId="0" borderId="15" xfId="0" applyFont="1" applyBorder="1" applyAlignment="1">
      <alignment horizontal="right" vertical="center" wrapText="1"/>
    </xf>
    <xf numFmtId="0" fontId="19" fillId="0" borderId="0" xfId="0" applyFont="1" applyAlignment="1">
      <alignment horizontal="right" vertical="center" wrapText="1"/>
    </xf>
    <xf numFmtId="4" fontId="18" fillId="0" borderId="60" xfId="0" applyNumberFormat="1" applyFont="1" applyFill="1" applyBorder="1" applyAlignment="1">
      <alignment horizontal="right" vertical="center" wrapText="1"/>
    </xf>
    <xf numFmtId="14" fontId="19" fillId="0" borderId="15" xfId="0" applyNumberFormat="1" applyFont="1" applyFill="1" applyBorder="1" applyAlignment="1">
      <alignment horizontal="right" wrapText="1"/>
    </xf>
    <xf numFmtId="4" fontId="19" fillId="33" borderId="18" xfId="0" applyNumberFormat="1" applyFont="1" applyFill="1" applyBorder="1" applyAlignment="1">
      <alignment horizontal="center" vertical="center" wrapText="1"/>
    </xf>
    <xf numFmtId="4" fontId="19" fillId="0" borderId="15" xfId="0" quotePrefix="1" applyNumberFormat="1" applyFont="1" applyFill="1" applyBorder="1" applyAlignment="1">
      <alignment horizontal="right"/>
    </xf>
    <xf numFmtId="0" fontId="19" fillId="33" borderId="43" xfId="0" applyFont="1" applyFill="1" applyBorder="1" applyAlignment="1">
      <alignment horizontal="center" vertical="center" wrapText="1"/>
    </xf>
    <xf numFmtId="0" fontId="19" fillId="33" borderId="41" xfId="0" applyFont="1" applyFill="1" applyBorder="1" applyAlignment="1">
      <alignment horizontal="center" vertical="center" wrapText="1"/>
    </xf>
    <xf numFmtId="164" fontId="19" fillId="0" borderId="15" xfId="0" applyNumberFormat="1" applyFont="1" applyBorder="1" applyAlignment="1">
      <alignment horizontal="right"/>
    </xf>
    <xf numFmtId="3" fontId="19" fillId="0" borderId="15" xfId="0" applyNumberFormat="1" applyFont="1" applyFill="1" applyBorder="1"/>
    <xf numFmtId="4" fontId="19" fillId="0" borderId="38" xfId="0" applyNumberFormat="1" applyFont="1" applyFill="1" applyBorder="1"/>
    <xf numFmtId="4" fontId="19" fillId="0" borderId="25" xfId="0" applyNumberFormat="1" applyFont="1" applyFill="1" applyBorder="1"/>
    <xf numFmtId="10" fontId="19" fillId="0" borderId="15" xfId="0" applyNumberFormat="1" applyFont="1" applyBorder="1"/>
    <xf numFmtId="4" fontId="19" fillId="0" borderId="27" xfId="0" applyNumberFormat="1" applyFont="1" applyBorder="1"/>
    <xf numFmtId="0" fontId="0" fillId="0" borderId="0" xfId="0"/>
    <xf numFmtId="0" fontId="19" fillId="0" borderId="15" xfId="0" applyFont="1" applyFill="1" applyBorder="1"/>
    <xf numFmtId="0" fontId="19" fillId="0" borderId="29" xfId="0" applyFont="1" applyFill="1" applyBorder="1"/>
    <xf numFmtId="0" fontId="19" fillId="33" borderId="17"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3" fontId="19" fillId="0" borderId="27" xfId="0" applyNumberFormat="1" applyFont="1" applyFill="1" applyBorder="1" applyAlignment="1">
      <alignment horizontal="right"/>
    </xf>
    <xf numFmtId="10" fontId="19" fillId="0" borderId="15" xfId="0" applyNumberFormat="1" applyFont="1" applyBorder="1" applyAlignment="1">
      <alignment horizontal="right"/>
    </xf>
    <xf numFmtId="3"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9" fontId="19" fillId="0" borderId="15" xfId="3" applyFont="1" applyBorder="1" applyAlignment="1">
      <alignment horizontal="right"/>
    </xf>
    <xf numFmtId="4" fontId="19" fillId="0" borderId="15" xfId="0" applyNumberFormat="1" applyFont="1" applyBorder="1" applyAlignment="1">
      <alignment horizontal="right"/>
    </xf>
    <xf numFmtId="0" fontId="19" fillId="0" borderId="15" xfId="0"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9" fontId="19" fillId="0" borderId="15" xfId="0" applyNumberFormat="1" applyFont="1" applyBorder="1" applyAlignment="1">
      <alignment horizontal="right"/>
    </xf>
    <xf numFmtId="3" fontId="19" fillId="34" borderId="15" xfId="0" applyNumberFormat="1" applyFont="1" applyFill="1" applyBorder="1" applyAlignment="1">
      <alignment horizontal="right" vertical="center"/>
    </xf>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3" fontId="19" fillId="33" borderId="17" xfId="0" applyNumberFormat="1" applyFont="1" applyFill="1" applyBorder="1" applyAlignment="1">
      <alignment horizontal="center" vertical="center" wrapText="1"/>
    </xf>
    <xf numFmtId="0" fontId="19" fillId="0" borderId="15" xfId="0" applyFont="1" applyFill="1" applyBorder="1" applyAlignment="1">
      <alignment horizontal="right"/>
    </xf>
    <xf numFmtId="10" fontId="19" fillId="0" borderId="15" xfId="3" applyNumberFormat="1" applyFont="1" applyBorder="1" applyAlignment="1">
      <alignment horizontal="right"/>
    </xf>
    <xf numFmtId="0" fontId="20" fillId="0" borderId="15" xfId="0" applyFont="1" applyBorder="1"/>
    <xf numFmtId="4" fontId="20" fillId="0" borderId="15" xfId="0" applyNumberFormat="1" applyFont="1" applyFill="1" applyBorder="1"/>
    <xf numFmtId="4" fontId="20" fillId="0" borderId="38" xfId="0" applyNumberFormat="1" applyFont="1" applyFill="1" applyBorder="1"/>
    <xf numFmtId="3" fontId="19" fillId="34" borderId="15" xfId="0" applyNumberFormat="1" applyFont="1" applyFill="1" applyBorder="1" applyAlignment="1">
      <alignment horizontal="right"/>
    </xf>
    <xf numFmtId="4" fontId="19" fillId="0" borderId="27" xfId="0" applyNumberFormat="1" applyFont="1" applyFill="1" applyBorder="1" applyAlignment="1">
      <alignment horizontal="right"/>
    </xf>
    <xf numFmtId="3" fontId="19" fillId="0" borderId="43" xfId="0" applyNumberFormat="1" applyFont="1" applyFill="1" applyBorder="1" applyAlignment="1">
      <alignment horizontal="right"/>
    </xf>
    <xf numFmtId="4" fontId="19" fillId="0" borderId="15" xfId="2" applyNumberFormat="1" applyFont="1" applyFill="1" applyBorder="1" applyAlignment="1">
      <alignment horizontal="right"/>
    </xf>
    <xf numFmtId="4" fontId="19" fillId="0" borderId="43" xfId="0" applyNumberFormat="1" applyFont="1" applyFill="1" applyBorder="1" applyAlignment="1">
      <alignment horizontal="right"/>
    </xf>
    <xf numFmtId="3" fontId="19" fillId="0" borderId="15" xfId="2" applyNumberFormat="1" applyFont="1" applyFill="1" applyBorder="1" applyAlignment="1">
      <alignment horizontal="right"/>
    </xf>
    <xf numFmtId="0" fontId="19" fillId="0" borderId="38" xfId="0"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10" fontId="19" fillId="0" borderId="15" xfId="0" applyNumberFormat="1" applyFont="1" applyFill="1" applyBorder="1" applyAlignment="1">
      <alignment horizontal="right"/>
    </xf>
    <xf numFmtId="4" fontId="19" fillId="0" borderId="0" xfId="0" applyNumberFormat="1" applyFont="1" applyAlignment="1">
      <alignment horizontal="right"/>
    </xf>
    <xf numFmtId="4" fontId="19" fillId="0" borderId="27" xfId="0" applyNumberFormat="1" applyFont="1" applyBorder="1" applyAlignment="1">
      <alignment horizontal="right"/>
    </xf>
    <xf numFmtId="4" fontId="19" fillId="0" borderId="28" xfId="0" applyNumberFormat="1" applyFont="1" applyFill="1" applyBorder="1" applyAlignment="1">
      <alignment horizontal="right"/>
    </xf>
    <xf numFmtId="3" fontId="19" fillId="33" borderId="10" xfId="0" applyNumberFormat="1" applyFont="1" applyFill="1" applyBorder="1" applyAlignment="1">
      <alignment horizontal="center" vertical="center" wrapText="1"/>
    </xf>
    <xf numFmtId="4" fontId="19" fillId="33" borderId="36" xfId="0" applyNumberFormat="1" applyFont="1" applyFill="1" applyBorder="1"/>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3" fontId="19" fillId="33" borderId="35" xfId="0" applyNumberFormat="1" applyFont="1" applyFill="1" applyBorder="1" applyAlignment="1">
      <alignment horizontal="center" vertical="center" wrapText="1"/>
    </xf>
    <xf numFmtId="3" fontId="18" fillId="0" borderId="15" xfId="1" applyNumberFormat="1" applyFont="1" applyFill="1" applyBorder="1" applyAlignment="1">
      <alignment horizontal="right"/>
    </xf>
    <xf numFmtId="3" fontId="19" fillId="33" borderId="20" xfId="0" applyNumberFormat="1" applyFont="1" applyFill="1" applyBorder="1" applyAlignment="1">
      <alignment horizontal="center" vertical="center" wrapText="1"/>
    </xf>
    <xf numFmtId="3" fontId="19" fillId="33" borderId="22" xfId="0" applyNumberFormat="1" applyFont="1" applyFill="1" applyBorder="1" applyAlignment="1">
      <alignment horizontal="center" wrapText="1"/>
    </xf>
    <xf numFmtId="4" fontId="19" fillId="33" borderId="39" xfId="0" applyNumberFormat="1" applyFont="1" applyFill="1" applyBorder="1" applyAlignment="1">
      <alignment horizontal="center" vertical="center" wrapText="1"/>
    </xf>
    <xf numFmtId="3" fontId="19" fillId="0" borderId="42" xfId="0" applyNumberFormat="1" applyFont="1" applyFill="1" applyBorder="1" applyAlignment="1">
      <alignment horizontal="right"/>
    </xf>
    <xf numFmtId="4" fontId="19" fillId="0" borderId="42" xfId="0" applyNumberFormat="1" applyFont="1" applyFill="1" applyBorder="1" applyAlignment="1">
      <alignment horizontal="right"/>
    </xf>
    <xf numFmtId="4" fontId="19" fillId="0" borderId="48" xfId="0" applyNumberFormat="1" applyFont="1" applyFill="1" applyBorder="1" applyAlignment="1">
      <alignment horizontal="right"/>
    </xf>
    <xf numFmtId="4" fontId="19" fillId="0" borderId="44" xfId="0" applyNumberFormat="1" applyFont="1" applyFill="1" applyBorder="1" applyAlignment="1">
      <alignment horizontal="right"/>
    </xf>
    <xf numFmtId="4" fontId="19" fillId="0" borderId="25" xfId="0" applyNumberFormat="1" applyFont="1" applyFill="1" applyBorder="1" applyAlignment="1">
      <alignment horizontal="right"/>
    </xf>
    <xf numFmtId="4" fontId="18" fillId="0" borderId="25" xfId="0" applyNumberFormat="1" applyFont="1" applyFill="1" applyBorder="1" applyAlignment="1">
      <alignment horizontal="right"/>
    </xf>
    <xf numFmtId="4" fontId="19" fillId="34" borderId="25" xfId="0" applyNumberFormat="1" applyFont="1" applyFill="1" applyBorder="1" applyAlignment="1">
      <alignment horizontal="right"/>
    </xf>
    <xf numFmtId="4" fontId="19" fillId="0" borderId="15" xfId="2" applyNumberFormat="1" applyFont="1" applyBorder="1" applyAlignment="1">
      <alignment horizontal="right"/>
    </xf>
    <xf numFmtId="4" fontId="19" fillId="0" borderId="38" xfId="2" applyNumberFormat="1" applyFont="1" applyFill="1" applyBorder="1" applyAlignment="1">
      <alignment horizontal="right"/>
    </xf>
    <xf numFmtId="4" fontId="19" fillId="0" borderId="25" xfId="2" applyNumberFormat="1" applyFont="1" applyFill="1" applyBorder="1" applyAlignment="1">
      <alignment horizontal="right"/>
    </xf>
    <xf numFmtId="2" fontId="19" fillId="0" borderId="27" xfId="0" applyNumberFormat="1" applyFont="1" applyBorder="1" applyAlignment="1">
      <alignment horizontal="right"/>
    </xf>
    <xf numFmtId="4" fontId="19" fillId="33" borderId="18" xfId="0" applyNumberFormat="1" applyFont="1" applyFill="1" applyBorder="1" applyAlignment="1">
      <alignment horizontal="center" vertical="center" wrapText="1"/>
    </xf>
    <xf numFmtId="4" fontId="19" fillId="0" borderId="15" xfId="0" quotePrefix="1" applyNumberFormat="1" applyFont="1" applyFill="1" applyBorder="1" applyAlignment="1">
      <alignment horizontal="right"/>
    </xf>
    <xf numFmtId="167" fontId="19" fillId="0" borderId="27" xfId="0" applyNumberFormat="1" applyFont="1" applyBorder="1" applyAlignment="1">
      <alignment horizontal="right"/>
    </xf>
    <xf numFmtId="2" fontId="19" fillId="0" borderId="15" xfId="0" applyNumberFormat="1" applyFont="1" applyFill="1" applyBorder="1" applyAlignment="1">
      <alignment horizontal="right"/>
    </xf>
    <xf numFmtId="3" fontId="19" fillId="0" borderId="15" xfId="0" applyNumberFormat="1" applyFont="1" applyFill="1" applyBorder="1" applyAlignment="1">
      <alignment horizontal="right" vertical="center"/>
    </xf>
    <xf numFmtId="0" fontId="19" fillId="0" borderId="15" xfId="0" applyFont="1" applyFill="1" applyBorder="1" applyAlignment="1">
      <alignment horizontal="right" vertical="center"/>
    </xf>
    <xf numFmtId="4" fontId="19" fillId="0" borderId="15" xfId="0" applyNumberFormat="1" applyFont="1" applyFill="1" applyBorder="1" applyAlignment="1">
      <alignment horizontal="right" vertical="center"/>
    </xf>
    <xf numFmtId="4" fontId="19" fillId="0" borderId="15" xfId="0" applyNumberFormat="1" applyFont="1" applyBorder="1" applyAlignment="1">
      <alignment horizontal="right" vertical="center"/>
    </xf>
    <xf numFmtId="10" fontId="19" fillId="0" borderId="15" xfId="0" applyNumberFormat="1" applyFont="1" applyBorder="1" applyAlignment="1">
      <alignment horizontal="right" vertical="center"/>
    </xf>
    <xf numFmtId="3" fontId="19" fillId="0" borderId="15" xfId="3" applyNumberFormat="1" applyFont="1" applyFill="1" applyBorder="1" applyAlignment="1">
      <alignment horizontal="right" vertical="center"/>
    </xf>
    <xf numFmtId="4" fontId="19" fillId="0" borderId="61" xfId="0" applyNumberFormat="1" applyFont="1" applyFill="1" applyBorder="1" applyAlignment="1">
      <alignment horizontal="right" vertical="center"/>
    </xf>
    <xf numFmtId="4" fontId="19" fillId="0" borderId="0" xfId="0" applyNumberFormat="1" applyFont="1" applyFill="1" applyAlignment="1">
      <alignment horizontal="right" vertical="center"/>
    </xf>
    <xf numFmtId="4" fontId="19" fillId="0" borderId="25" xfId="0" applyNumberFormat="1" applyFont="1" applyFill="1" applyBorder="1" applyAlignment="1">
      <alignment horizontal="right" vertical="center"/>
    </xf>
    <xf numFmtId="4" fontId="19" fillId="0" borderId="38" xfId="0" applyNumberFormat="1" applyFont="1" applyFill="1" applyBorder="1" applyAlignment="1">
      <alignment horizontal="right" vertical="center"/>
    </xf>
    <xf numFmtId="4" fontId="18" fillId="0" borderId="15" xfId="2" applyNumberFormat="1" applyFont="1" applyFill="1" applyBorder="1" applyAlignment="1">
      <alignment horizontal="right"/>
    </xf>
    <xf numFmtId="3" fontId="19" fillId="34" borderId="43" xfId="0" applyNumberFormat="1" applyFont="1" applyFill="1" applyBorder="1" applyAlignment="1">
      <alignment horizontal="right"/>
    </xf>
    <xf numFmtId="4" fontId="19" fillId="34" borderId="43" xfId="0" applyNumberFormat="1" applyFont="1" applyFill="1" applyBorder="1" applyAlignment="1">
      <alignment horizontal="right"/>
    </xf>
    <xf numFmtId="4" fontId="19" fillId="0" borderId="24" xfId="0" applyNumberFormat="1" applyFont="1" applyFill="1" applyBorder="1" applyAlignment="1">
      <alignment horizontal="right"/>
    </xf>
    <xf numFmtId="0" fontId="19" fillId="33" borderId="34" xfId="0" applyFont="1" applyFill="1" applyBorder="1"/>
    <xf numFmtId="4" fontId="20" fillId="0" borderId="15" xfId="0" applyNumberFormat="1" applyFont="1" applyFill="1" applyBorder="1" applyAlignment="1">
      <alignment horizontal="right"/>
    </xf>
    <xf numFmtId="4" fontId="20" fillId="0" borderId="38" xfId="2" applyNumberFormat="1" applyFont="1" applyFill="1" applyBorder="1" applyAlignment="1">
      <alignment horizontal="right"/>
    </xf>
    <xf numFmtId="0" fontId="19" fillId="0" borderId="43" xfId="0" applyFont="1" applyFill="1" applyBorder="1"/>
    <xf numFmtId="0" fontId="19" fillId="0" borderId="40" xfId="0" applyFont="1" applyFill="1" applyBorder="1"/>
    <xf numFmtId="4" fontId="19" fillId="0" borderId="16" xfId="0" applyNumberFormat="1" applyFont="1" applyFill="1" applyBorder="1" applyAlignment="1">
      <alignment horizontal="right"/>
    </xf>
    <xf numFmtId="0" fontId="19" fillId="0" borderId="43" xfId="0" applyFont="1" applyFill="1" applyBorder="1" applyAlignment="1">
      <alignment horizontal="right"/>
    </xf>
    <xf numFmtId="4" fontId="19" fillId="0" borderId="53" xfId="0" applyNumberFormat="1" applyFont="1" applyFill="1" applyBorder="1" applyAlignment="1">
      <alignment horizontal="right"/>
    </xf>
    <xf numFmtId="4" fontId="19" fillId="0" borderId="43" xfId="0" applyNumberFormat="1" applyFont="1" applyBorder="1" applyAlignment="1">
      <alignment horizontal="right"/>
    </xf>
    <xf numFmtId="2" fontId="19" fillId="0" borderId="43" xfId="0" applyNumberFormat="1" applyFont="1" applyBorder="1" applyAlignment="1">
      <alignment horizontal="right"/>
    </xf>
    <xf numFmtId="0" fontId="19" fillId="0" borderId="43" xfId="0" applyFont="1" applyBorder="1" applyAlignment="1">
      <alignment horizontal="right"/>
    </xf>
    <xf numFmtId="3" fontId="19" fillId="0" borderId="15" xfId="51" applyNumberFormat="1" applyFont="1" applyFill="1" applyBorder="1" applyAlignment="1">
      <alignment horizontal="right" vertical="center"/>
    </xf>
    <xf numFmtId="4" fontId="19" fillId="0" borderId="15" xfId="51" applyNumberFormat="1" applyFont="1" applyFill="1" applyBorder="1" applyAlignment="1">
      <alignment horizontal="right" vertical="center"/>
    </xf>
    <xf numFmtId="4" fontId="19" fillId="0" borderId="15" xfId="51" quotePrefix="1" applyNumberFormat="1" applyFont="1" applyFill="1" applyBorder="1" applyAlignment="1">
      <alignment horizontal="right" vertical="center"/>
    </xf>
    <xf numFmtId="3" fontId="19" fillId="0" borderId="15" xfId="51" quotePrefix="1" applyNumberFormat="1" applyFont="1" applyFill="1" applyBorder="1" applyAlignment="1">
      <alignment horizontal="right" vertical="center"/>
    </xf>
    <xf numFmtId="4" fontId="19" fillId="0" borderId="15" xfId="51" applyNumberFormat="1" applyFont="1" applyBorder="1" applyAlignment="1">
      <alignment horizontal="right" vertical="center"/>
    </xf>
    <xf numFmtId="165" fontId="19" fillId="0" borderId="15" xfId="51" applyNumberFormat="1" applyFont="1" applyBorder="1" applyAlignment="1">
      <alignment horizontal="right" vertical="center"/>
    </xf>
    <xf numFmtId="4" fontId="20" fillId="0" borderId="38" xfId="0" applyNumberFormat="1" applyFont="1" applyFill="1" applyBorder="1" applyAlignment="1">
      <alignment horizontal="right"/>
    </xf>
    <xf numFmtId="0" fontId="31" fillId="0" borderId="0" xfId="0" applyFont="1"/>
    <xf numFmtId="1" fontId="19" fillId="0" borderId="15" xfId="2" applyNumberFormat="1" applyFont="1" applyFill="1" applyBorder="1" applyAlignment="1">
      <alignment horizontal="right"/>
    </xf>
    <xf numFmtId="0" fontId="0" fillId="0" borderId="0" xfId="0"/>
    <xf numFmtId="0" fontId="19" fillId="0" borderId="15" xfId="0" applyFont="1" applyFill="1" applyBorder="1"/>
    <xf numFmtId="0" fontId="19" fillId="0" borderId="29" xfId="0" applyFont="1" applyFill="1" applyBorder="1"/>
    <xf numFmtId="0" fontId="22" fillId="0" borderId="36" xfId="0" applyFont="1" applyFill="1" applyBorder="1" applyAlignment="1">
      <alignment horizontal="center" vertical="center"/>
    </xf>
    <xf numFmtId="0" fontId="22" fillId="33" borderId="36" xfId="0" applyFont="1" applyFill="1" applyBorder="1" applyAlignment="1">
      <alignment horizontal="center" vertical="center"/>
    </xf>
    <xf numFmtId="0" fontId="19" fillId="33" borderId="36" xfId="0" applyFont="1" applyFill="1" applyBorder="1"/>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7" xfId="0" applyFont="1" applyFill="1" applyBorder="1"/>
    <xf numFmtId="0" fontId="19" fillId="0" borderId="23" xfId="0" applyFont="1" applyFill="1" applyBorder="1"/>
    <xf numFmtId="10" fontId="19" fillId="0" borderId="15" xfId="0" applyNumberFormat="1" applyFont="1" applyBorder="1" applyAlignment="1">
      <alignment horizontal="right"/>
    </xf>
    <xf numFmtId="3" fontId="19" fillId="0" borderId="15" xfId="0" applyNumberFormat="1" applyFont="1" applyFill="1" applyBorder="1" applyAlignment="1">
      <alignment horizontal="right"/>
    </xf>
    <xf numFmtId="9" fontId="19" fillId="0" borderId="15" xfId="3" applyFont="1" applyBorder="1" applyAlignment="1">
      <alignment horizontal="right"/>
    </xf>
    <xf numFmtId="4" fontId="19" fillId="0" borderId="15" xfId="0" applyNumberFormat="1" applyFont="1" applyBorder="1" applyAlignment="1">
      <alignment horizontal="right"/>
    </xf>
    <xf numFmtId="4" fontId="18" fillId="0" borderId="15" xfId="0" applyNumberFormat="1" applyFont="1" applyBorder="1" applyAlignment="1">
      <alignment horizontal="right"/>
    </xf>
    <xf numFmtId="4" fontId="19" fillId="0" borderId="15" xfId="0" applyNumberFormat="1" applyFont="1" applyFill="1" applyBorder="1" applyAlignment="1">
      <alignment horizontal="right"/>
    </xf>
    <xf numFmtId="0" fontId="19" fillId="34" borderId="15" xfId="0" applyFont="1" applyFill="1" applyBorder="1" applyAlignment="1">
      <alignment horizontal="right"/>
    </xf>
    <xf numFmtId="10" fontId="19" fillId="34" borderId="15" xfId="0" applyNumberFormat="1" applyFont="1" applyFill="1" applyBorder="1" applyAlignment="1">
      <alignment horizontal="right"/>
    </xf>
    <xf numFmtId="4" fontId="19" fillId="34" borderId="15" xfId="0" applyNumberFormat="1" applyFont="1" applyFill="1" applyBorder="1" applyAlignment="1">
      <alignment horizontal="right"/>
    </xf>
    <xf numFmtId="0" fontId="19" fillId="0" borderId="27" xfId="0" applyFont="1" applyFill="1" applyBorder="1" applyAlignment="1">
      <alignment horizontal="right"/>
    </xf>
    <xf numFmtId="3" fontId="18" fillId="0" borderId="15" xfId="0" applyNumberFormat="1" applyFont="1" applyFill="1" applyBorder="1" applyAlignment="1">
      <alignment horizontal="right"/>
    </xf>
    <xf numFmtId="0" fontId="18" fillId="0" borderId="15" xfId="0" applyFont="1" applyFill="1" applyBorder="1" applyAlignment="1">
      <alignment horizontal="right"/>
    </xf>
    <xf numFmtId="4" fontId="18" fillId="0" borderId="15" xfId="0" applyNumberFormat="1" applyFont="1" applyFill="1" applyBorder="1" applyAlignment="1">
      <alignment horizontal="right"/>
    </xf>
    <xf numFmtId="3" fontId="19" fillId="33" borderId="0" xfId="0" applyNumberFormat="1" applyFont="1" applyFill="1" applyBorder="1" applyAlignment="1">
      <alignment horizontal="center" vertical="center" wrapText="1"/>
    </xf>
    <xf numFmtId="3" fontId="19" fillId="33" borderId="36" xfId="0" applyNumberFormat="1" applyFont="1" applyFill="1" applyBorder="1"/>
    <xf numFmtId="0" fontId="19" fillId="0" borderId="15" xfId="0" applyFont="1" applyFill="1" applyBorder="1" applyAlignment="1">
      <alignment horizontal="right"/>
    </xf>
    <xf numFmtId="0" fontId="20" fillId="0" borderId="15" xfId="0" applyFont="1" applyBorder="1"/>
    <xf numFmtId="3" fontId="19" fillId="34" borderId="15" xfId="0" applyNumberFormat="1" applyFont="1" applyFill="1" applyBorder="1" applyAlignment="1">
      <alignment horizontal="right"/>
    </xf>
    <xf numFmtId="4" fontId="19" fillId="0" borderId="15" xfId="2" applyNumberFormat="1" applyFont="1" applyFill="1" applyBorder="1" applyAlignment="1">
      <alignment horizontal="right"/>
    </xf>
    <xf numFmtId="3" fontId="19" fillId="0" borderId="15" xfId="2" applyNumberFormat="1" applyFont="1" applyFill="1" applyBorder="1" applyAlignment="1">
      <alignment horizontal="right"/>
    </xf>
    <xf numFmtId="4" fontId="19" fillId="0" borderId="38" xfId="0" applyNumberFormat="1" applyFont="1" applyFill="1" applyBorder="1" applyAlignment="1">
      <alignment horizontal="right"/>
    </xf>
    <xf numFmtId="4" fontId="19" fillId="34" borderId="38" xfId="0" applyNumberFormat="1" applyFont="1" applyFill="1" applyBorder="1" applyAlignment="1">
      <alignment horizontal="right"/>
    </xf>
    <xf numFmtId="4" fontId="18" fillId="0" borderId="38" xfId="0" applyNumberFormat="1" applyFont="1" applyFill="1" applyBorder="1" applyAlignment="1">
      <alignment horizontal="right"/>
    </xf>
    <xf numFmtId="2" fontId="19" fillId="0" borderId="15" xfId="0" applyNumberFormat="1" applyFont="1" applyBorder="1" applyAlignment="1">
      <alignment horizontal="right"/>
    </xf>
    <xf numFmtId="4" fontId="19" fillId="0" borderId="27" xfId="0" applyNumberFormat="1" applyFont="1" applyBorder="1" applyAlignment="1">
      <alignment horizontal="right"/>
    </xf>
    <xf numFmtId="3" fontId="19" fillId="33" borderId="10" xfId="0" applyNumberFormat="1" applyFont="1" applyFill="1" applyBorder="1" applyAlignment="1">
      <alignment horizontal="center" vertical="center" wrapText="1"/>
    </xf>
    <xf numFmtId="4" fontId="19" fillId="33" borderId="36" xfId="0" applyNumberFormat="1" applyFont="1" applyFill="1" applyBorder="1"/>
    <xf numFmtId="4" fontId="19" fillId="33" borderId="10" xfId="0" applyNumberFormat="1" applyFont="1" applyFill="1" applyBorder="1" applyAlignment="1">
      <alignment horizontal="center" vertical="center" wrapText="1"/>
    </xf>
    <xf numFmtId="4" fontId="19" fillId="0" borderId="25" xfId="0" applyNumberFormat="1" applyFont="1" applyFill="1" applyBorder="1" applyAlignment="1">
      <alignment horizontal="right"/>
    </xf>
    <xf numFmtId="4" fontId="18" fillId="0" borderId="25" xfId="0" applyNumberFormat="1" applyFont="1" applyFill="1" applyBorder="1" applyAlignment="1">
      <alignment horizontal="right"/>
    </xf>
    <xf numFmtId="4" fontId="19" fillId="34" borderId="25" xfId="0" applyNumberFormat="1" applyFont="1" applyFill="1" applyBorder="1" applyAlignment="1">
      <alignment horizontal="right"/>
    </xf>
    <xf numFmtId="167" fontId="19" fillId="0" borderId="27" xfId="0" applyNumberFormat="1" applyFont="1" applyBorder="1" applyAlignment="1">
      <alignment horizontal="right"/>
    </xf>
    <xf numFmtId="2" fontId="19" fillId="0" borderId="15" xfId="0" applyNumberFormat="1" applyFont="1" applyFill="1" applyBorder="1" applyAlignment="1">
      <alignment horizontal="right"/>
    </xf>
    <xf numFmtId="3" fontId="19" fillId="34" borderId="43" xfId="0" applyNumberFormat="1" applyFont="1" applyFill="1" applyBorder="1" applyAlignment="1">
      <alignment horizontal="right"/>
    </xf>
    <xf numFmtId="4" fontId="19" fillId="34" borderId="43" xfId="0" applyNumberFormat="1" applyFont="1" applyFill="1" applyBorder="1" applyAlignment="1">
      <alignment horizontal="right"/>
    </xf>
    <xf numFmtId="10" fontId="18" fillId="0" borderId="15" xfId="0" applyNumberFormat="1" applyFont="1" applyBorder="1" applyAlignment="1">
      <alignment horizontal="right"/>
    </xf>
    <xf numFmtId="4" fontId="19" fillId="34" borderId="15" xfId="2" applyNumberFormat="1" applyFont="1" applyFill="1" applyBorder="1" applyAlignment="1">
      <alignment horizontal="right"/>
    </xf>
    <xf numFmtId="4" fontId="19" fillId="0" borderId="0" xfId="0" applyNumberFormat="1" applyFont="1" applyBorder="1" applyAlignment="1">
      <alignment horizontal="right"/>
    </xf>
    <xf numFmtId="9" fontId="19" fillId="34" borderId="15" xfId="3" applyFont="1" applyFill="1" applyBorder="1" applyAlignment="1">
      <alignment horizontal="right"/>
    </xf>
    <xf numFmtId="3" fontId="19" fillId="0" borderId="59" xfId="51" applyNumberFormat="1" applyFont="1" applyFill="1" applyBorder="1" applyAlignment="1">
      <alignment horizontal="right"/>
    </xf>
    <xf numFmtId="3" fontId="19" fillId="33" borderId="36" xfId="0" applyNumberFormat="1" applyFont="1" applyFill="1" applyBorder="1" applyAlignment="1">
      <alignment horizontal="right"/>
    </xf>
    <xf numFmtId="3" fontId="19" fillId="0" borderId="15" xfId="1" applyNumberFormat="1" applyFont="1" applyFill="1" applyBorder="1" applyAlignment="1">
      <alignment horizontal="right"/>
    </xf>
    <xf numFmtId="3" fontId="19" fillId="34" borderId="15" xfId="2" applyNumberFormat="1" applyFont="1" applyFill="1" applyBorder="1" applyAlignment="1">
      <alignment horizontal="right"/>
    </xf>
    <xf numFmtId="4" fontId="19" fillId="0" borderId="59" xfId="51" applyNumberFormat="1" applyFont="1" applyFill="1" applyBorder="1" applyAlignment="1">
      <alignment horizontal="right"/>
    </xf>
    <xf numFmtId="4" fontId="19" fillId="0" borderId="25" xfId="1" applyNumberFormat="1" applyFont="1" applyFill="1" applyBorder="1" applyAlignment="1">
      <alignment horizontal="right"/>
    </xf>
    <xf numFmtId="4" fontId="19" fillId="0" borderId="15" xfId="1" applyNumberFormat="1" applyFont="1" applyFill="1" applyBorder="1" applyAlignment="1">
      <alignment horizontal="right"/>
    </xf>
    <xf numFmtId="4" fontId="19" fillId="0" borderId="38" xfId="1" applyNumberFormat="1" applyFont="1" applyFill="1" applyBorder="1" applyAlignment="1">
      <alignment horizontal="right"/>
    </xf>
    <xf numFmtId="4" fontId="19" fillId="0" borderId="38" xfId="1" applyNumberFormat="1" applyFont="1" applyFill="1" applyBorder="1" applyAlignment="1">
      <alignment horizontal="right" wrapText="1"/>
    </xf>
    <xf numFmtId="4" fontId="19" fillId="0" borderId="59" xfId="51" applyNumberFormat="1" applyFont="1" applyBorder="1" applyAlignment="1">
      <alignment horizontal="right"/>
    </xf>
    <xf numFmtId="4" fontId="19" fillId="0" borderId="15" xfId="1" applyNumberFormat="1" applyFont="1" applyBorder="1" applyAlignment="1">
      <alignment horizontal="right"/>
    </xf>
    <xf numFmtId="168" fontId="19" fillId="0" borderId="15" xfId="0" applyNumberFormat="1" applyFont="1" applyBorder="1" applyAlignment="1">
      <alignment horizontal="right"/>
    </xf>
    <xf numFmtId="0" fontId="32" fillId="0" borderId="29" xfId="0" applyFont="1" applyFill="1" applyBorder="1"/>
    <xf numFmtId="0" fontId="32" fillId="0" borderId="15" xfId="0" applyFont="1" applyFill="1" applyBorder="1"/>
    <xf numFmtId="3" fontId="19" fillId="0" borderId="64" xfId="51" applyNumberFormat="1" applyFont="1" applyFill="1" applyBorder="1" applyAlignment="1">
      <alignment horizontal="right"/>
    </xf>
    <xf numFmtId="3" fontId="19" fillId="0" borderId="65" xfId="51" applyNumberFormat="1" applyFont="1" applyFill="1" applyBorder="1" applyAlignment="1">
      <alignment horizontal="right"/>
    </xf>
    <xf numFmtId="4" fontId="19" fillId="0" borderId="15" xfId="51" applyNumberFormat="1" applyFont="1" applyFill="1" applyBorder="1" applyAlignment="1">
      <alignment horizontal="right"/>
    </xf>
    <xf numFmtId="1" fontId="33" fillId="0" borderId="15" xfId="0" applyNumberFormat="1" applyFont="1" applyFill="1" applyBorder="1" applyAlignment="1">
      <alignment horizontal="right" vertical="center"/>
    </xf>
    <xf numFmtId="0" fontId="0" fillId="0" borderId="0" xfId="0"/>
    <xf numFmtId="0" fontId="0" fillId="0" borderId="15" xfId="0" applyBorder="1" applyAlignment="1">
      <alignment horizontal="center"/>
    </xf>
    <xf numFmtId="10" fontId="0" fillId="0" borderId="15" xfId="0" applyNumberFormat="1" applyBorder="1" applyAlignment="1">
      <alignment horizontal="right"/>
    </xf>
    <xf numFmtId="0" fontId="25" fillId="0" borderId="15" xfId="0" applyFont="1" applyBorder="1" applyAlignment="1">
      <alignment horizontal="center"/>
    </xf>
    <xf numFmtId="0" fontId="25" fillId="0" borderId="15" xfId="0" applyFont="1" applyBorder="1"/>
    <xf numFmtId="1" fontId="19" fillId="34" borderId="15" xfId="0" applyNumberFormat="1" applyFont="1" applyFill="1" applyBorder="1" applyAlignment="1">
      <alignment horizontal="right"/>
    </xf>
    <xf numFmtId="1" fontId="19" fillId="0" borderId="15" xfId="0" applyNumberFormat="1" applyFont="1" applyFill="1" applyBorder="1" applyAlignment="1">
      <alignment horizontal="right"/>
    </xf>
    <xf numFmtId="1" fontId="19" fillId="0" borderId="27" xfId="0" applyNumberFormat="1" applyFont="1" applyFill="1" applyBorder="1" applyAlignment="1">
      <alignment horizontal="right"/>
    </xf>
    <xf numFmtId="1" fontId="18" fillId="0" borderId="15" xfId="0" applyNumberFormat="1" applyFont="1" applyFill="1" applyBorder="1" applyAlignment="1">
      <alignment horizontal="right"/>
    </xf>
    <xf numFmtId="1" fontId="19" fillId="33" borderId="36" xfId="0" applyNumberFormat="1" applyFont="1" applyFill="1" applyBorder="1"/>
    <xf numFmtId="1" fontId="19" fillId="33" borderId="10" xfId="0" applyNumberFormat="1" applyFont="1" applyFill="1" applyBorder="1" applyAlignment="1">
      <alignment horizontal="center" vertical="center" wrapText="1"/>
    </xf>
    <xf numFmtId="1" fontId="19" fillId="33" borderId="17" xfId="0" applyNumberFormat="1" applyFont="1" applyFill="1" applyBorder="1" applyAlignment="1">
      <alignment horizontal="center" vertical="center" wrapText="1"/>
    </xf>
    <xf numFmtId="1" fontId="20" fillId="0" borderId="0" xfId="0" applyNumberFormat="1" applyFont="1" applyFill="1" applyBorder="1"/>
    <xf numFmtId="1" fontId="20" fillId="0" borderId="0" xfId="0" applyNumberFormat="1" applyFont="1" applyBorder="1"/>
    <xf numFmtId="1" fontId="20" fillId="0" borderId="0" xfId="0" applyNumberFormat="1" applyFont="1"/>
    <xf numFmtId="1" fontId="19" fillId="0" borderId="15" xfId="0" applyNumberFormat="1" applyFont="1" applyFill="1" applyBorder="1" applyAlignment="1">
      <alignment horizontal="right" wrapText="1"/>
    </xf>
    <xf numFmtId="9" fontId="0" fillId="0" borderId="15" xfId="0" applyNumberFormat="1" applyBorder="1" applyAlignment="1">
      <alignment horizontal="right"/>
    </xf>
    <xf numFmtId="3" fontId="19" fillId="0" borderId="27" xfId="0" applyNumberFormat="1" applyFont="1" applyFill="1" applyBorder="1" applyAlignment="1">
      <alignment horizontal="right"/>
    </xf>
    <xf numFmtId="3" fontId="19" fillId="0" borderId="15" xfId="51" applyNumberFormat="1" applyFont="1" applyFill="1" applyBorder="1" applyAlignment="1">
      <alignment horizontal="right"/>
    </xf>
    <xf numFmtId="4" fontId="19" fillId="0" borderId="15" xfId="51" applyNumberFormat="1" applyFont="1" applyBorder="1" applyAlignment="1">
      <alignment horizontal="right"/>
    </xf>
    <xf numFmtId="4" fontId="18" fillId="35" borderId="15" xfId="0" applyNumberFormat="1" applyFont="1" applyFill="1" applyBorder="1" applyAlignment="1">
      <alignment horizontal="right"/>
    </xf>
    <xf numFmtId="4" fontId="19" fillId="0" borderId="15" xfId="0" applyNumberFormat="1" applyFont="1" applyFill="1" applyBorder="1" applyAlignment="1">
      <alignment textRotation="90" wrapText="1"/>
    </xf>
    <xf numFmtId="4" fontId="19" fillId="0" borderId="15" xfId="1" applyNumberFormat="1" applyFont="1" applyFill="1" applyBorder="1" applyAlignment="1">
      <alignment horizontal="right" wrapText="1"/>
    </xf>
    <xf numFmtId="4" fontId="19" fillId="0" borderId="15" xfId="0" applyNumberFormat="1" applyFont="1" applyFill="1" applyBorder="1" applyAlignment="1">
      <alignment vertical="center" wrapText="1"/>
    </xf>
    <xf numFmtId="0" fontId="19" fillId="33" borderId="73" xfId="0" applyFont="1" applyFill="1" applyBorder="1" applyAlignment="1">
      <alignment horizontal="center" vertical="center" wrapText="1"/>
    </xf>
    <xf numFmtId="0" fontId="19" fillId="33" borderId="74" xfId="0" applyFont="1" applyFill="1" applyBorder="1" applyAlignment="1">
      <alignment horizontal="center" vertical="center" wrapText="1"/>
    </xf>
    <xf numFmtId="0" fontId="19" fillId="33" borderId="75" xfId="0" applyFont="1" applyFill="1" applyBorder="1" applyAlignment="1">
      <alignment horizontal="center" vertical="center" wrapText="1"/>
    </xf>
    <xf numFmtId="0" fontId="19" fillId="33" borderId="76" xfId="0" applyFont="1" applyFill="1" applyBorder="1" applyAlignment="1">
      <alignment horizontal="center" vertical="center" wrapText="1"/>
    </xf>
    <xf numFmtId="3" fontId="19" fillId="0" borderId="27" xfId="0" applyNumberFormat="1" applyFont="1" applyFill="1" applyBorder="1" applyAlignment="1">
      <alignment horizontal="center"/>
    </xf>
    <xf numFmtId="3" fontId="19" fillId="0" borderId="27" xfId="0" applyNumberFormat="1" applyFont="1" applyFill="1" applyBorder="1" applyAlignment="1">
      <alignment horizontal="center" vertical="center"/>
    </xf>
    <xf numFmtId="3" fontId="19" fillId="0" borderId="15" xfId="0" applyNumberFormat="1" applyFont="1" applyFill="1" applyBorder="1" applyAlignment="1">
      <alignment horizontal="center" vertical="center"/>
    </xf>
    <xf numFmtId="3" fontId="19" fillId="0" borderId="15" xfId="51" applyNumberFormat="1" applyFont="1" applyFill="1" applyBorder="1" applyAlignment="1">
      <alignment horizontal="center" vertical="center"/>
    </xf>
    <xf numFmtId="3" fontId="18" fillId="0" borderId="15" xfId="0" applyNumberFormat="1" applyFont="1" applyFill="1" applyBorder="1" applyAlignment="1">
      <alignment horizontal="center" vertical="center"/>
    </xf>
    <xf numFmtId="3" fontId="19" fillId="34" borderId="15" xfId="0" applyNumberFormat="1" applyFont="1" applyFill="1" applyBorder="1" applyAlignment="1">
      <alignment horizontal="center" vertical="center"/>
    </xf>
    <xf numFmtId="1" fontId="19" fillId="0" borderId="27"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1" fontId="18" fillId="35" borderId="15" xfId="0" applyNumberFormat="1" applyFont="1" applyFill="1" applyBorder="1" applyAlignment="1">
      <alignment horizontal="center" vertical="center"/>
    </xf>
    <xf numFmtId="1" fontId="19" fillId="34" borderId="15"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wrapText="1"/>
    </xf>
    <xf numFmtId="9" fontId="19" fillId="0" borderId="27" xfId="0" applyNumberFormat="1" applyFont="1" applyFill="1" applyBorder="1" applyAlignment="1">
      <alignment horizontal="right"/>
    </xf>
    <xf numFmtId="9" fontId="19" fillId="0" borderId="15" xfId="51" applyNumberFormat="1" applyFont="1" applyFill="1" applyBorder="1" applyAlignment="1">
      <alignment horizontal="right"/>
    </xf>
    <xf numFmtId="9" fontId="18" fillId="0" borderId="15" xfId="0" applyNumberFormat="1" applyFont="1" applyFill="1" applyBorder="1" applyAlignment="1">
      <alignment horizontal="right"/>
    </xf>
    <xf numFmtId="9" fontId="19" fillId="34" borderId="15" xfId="0" applyNumberFormat="1" applyFont="1" applyFill="1" applyBorder="1" applyAlignment="1">
      <alignment horizontal="right"/>
    </xf>
    <xf numFmtId="4" fontId="18" fillId="0" borderId="15" xfId="0" applyNumberFormat="1" applyFont="1" applyFill="1" applyBorder="1" applyAlignment="1">
      <alignment horizontal="right" vertical="center"/>
    </xf>
    <xf numFmtId="4" fontId="19" fillId="34" borderId="15" xfId="0" applyNumberFormat="1" applyFont="1" applyFill="1" applyBorder="1" applyAlignment="1">
      <alignment horizontal="right" vertical="center"/>
    </xf>
    <xf numFmtId="3" fontId="18" fillId="0" borderId="15" xfId="0" applyNumberFormat="1" applyFont="1" applyFill="1" applyBorder="1" applyAlignment="1">
      <alignment horizontal="right" vertical="center"/>
    </xf>
    <xf numFmtId="3" fontId="19" fillId="0" borderId="15" xfId="1" applyNumberFormat="1" applyFont="1" applyFill="1" applyBorder="1" applyAlignment="1">
      <alignment horizontal="right" wrapText="1"/>
    </xf>
    <xf numFmtId="0" fontId="19" fillId="0" borderId="27" xfId="0" applyFont="1" applyFill="1" applyBorder="1" applyAlignment="1">
      <alignment horizontal="center"/>
    </xf>
    <xf numFmtId="3" fontId="19" fillId="0" borderId="15" xfId="0" applyNumberFormat="1" applyFont="1" applyFill="1" applyBorder="1" applyAlignment="1">
      <alignment horizontal="center"/>
    </xf>
    <xf numFmtId="3" fontId="19" fillId="33" borderId="74" xfId="0" applyNumberFormat="1" applyFont="1" applyFill="1" applyBorder="1" applyAlignment="1">
      <alignment horizontal="center" vertical="center" wrapText="1"/>
    </xf>
    <xf numFmtId="1" fontId="19" fillId="33" borderId="74" xfId="0" applyNumberFormat="1" applyFont="1" applyFill="1" applyBorder="1" applyAlignment="1">
      <alignment horizontal="center" vertical="center" wrapText="1"/>
    </xf>
    <xf numFmtId="1" fontId="19" fillId="33" borderId="75" xfId="0" applyNumberFormat="1" applyFont="1" applyFill="1" applyBorder="1" applyAlignment="1">
      <alignment horizontal="center" vertical="center" wrapText="1"/>
    </xf>
    <xf numFmtId="0" fontId="36" fillId="33" borderId="36" xfId="0" applyFont="1" applyFill="1" applyBorder="1" applyAlignment="1">
      <alignment horizontal="center" vertical="center"/>
    </xf>
    <xf numFmtId="0" fontId="18" fillId="33" borderId="36" xfId="0" applyFont="1" applyFill="1" applyBorder="1"/>
    <xf numFmtId="3" fontId="18" fillId="33" borderId="36" xfId="0" applyNumberFormat="1" applyFont="1" applyFill="1" applyBorder="1" applyAlignment="1">
      <alignment horizontal="right"/>
    </xf>
    <xf numFmtId="3" fontId="18" fillId="33" borderId="36" xfId="0" applyNumberFormat="1" applyFont="1" applyFill="1" applyBorder="1"/>
    <xf numFmtId="4" fontId="18" fillId="33" borderId="36" xfId="0" applyNumberFormat="1" applyFont="1" applyFill="1" applyBorder="1"/>
    <xf numFmtId="0" fontId="18" fillId="33" borderId="36" xfId="0" applyFont="1" applyFill="1" applyBorder="1" applyAlignment="1">
      <alignment horizontal="center"/>
    </xf>
    <xf numFmtId="0" fontId="18" fillId="33" borderId="12" xfId="0" applyFont="1" applyFill="1" applyBorder="1" applyAlignment="1">
      <alignment horizontal="center"/>
    </xf>
    <xf numFmtId="0" fontId="18" fillId="33" borderId="0" xfId="0"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18" fillId="33" borderId="0" xfId="0" applyNumberFormat="1" applyFont="1" applyFill="1" applyBorder="1" applyAlignment="1">
      <alignment horizontal="center" vertical="center" wrapText="1"/>
    </xf>
    <xf numFmtId="3" fontId="18" fillId="33" borderId="17" xfId="0" applyNumberFormat="1" applyFont="1" applyFill="1" applyBorder="1" applyAlignment="1">
      <alignment horizontal="right" vertical="center" wrapText="1"/>
    </xf>
    <xf numFmtId="3" fontId="18" fillId="33" borderId="17" xfId="0" applyNumberFormat="1" applyFont="1" applyFill="1" applyBorder="1" applyAlignment="1">
      <alignment horizontal="center" vertical="center" wrapText="1"/>
    </xf>
    <xf numFmtId="4" fontId="18" fillId="33" borderId="18" xfId="0" applyNumberFormat="1" applyFont="1" applyFill="1" applyBorder="1" applyAlignment="1">
      <alignment horizontal="center" vertical="center" wrapText="1"/>
    </xf>
    <xf numFmtId="3" fontId="18" fillId="33" borderId="73" xfId="0" applyNumberFormat="1" applyFont="1" applyFill="1" applyBorder="1" applyAlignment="1">
      <alignment horizontal="center" vertical="center" wrapText="1"/>
    </xf>
    <xf numFmtId="3" fontId="18" fillId="33" borderId="69" xfId="0" applyNumberFormat="1" applyFont="1" applyFill="1" applyBorder="1" applyAlignment="1">
      <alignment horizontal="center" vertical="center" wrapText="1"/>
    </xf>
    <xf numFmtId="4" fontId="18" fillId="33" borderId="21" xfId="0" applyNumberFormat="1" applyFont="1" applyFill="1" applyBorder="1" applyAlignment="1">
      <alignment horizontal="center" vertical="center" wrapText="1"/>
    </xf>
    <xf numFmtId="4" fontId="18" fillId="33" borderId="74" xfId="0" applyNumberFormat="1" applyFont="1" applyFill="1" applyBorder="1" applyAlignment="1">
      <alignment horizontal="center" vertical="center" wrapText="1"/>
    </xf>
    <xf numFmtId="3" fontId="18" fillId="33" borderId="74" xfId="0" applyNumberFormat="1" applyFont="1" applyFill="1" applyBorder="1" applyAlignment="1">
      <alignment horizontal="center" vertical="center" wrapText="1"/>
    </xf>
    <xf numFmtId="3" fontId="18" fillId="33" borderId="68" xfId="0" applyNumberFormat="1" applyFont="1" applyFill="1" applyBorder="1" applyAlignment="1">
      <alignment horizontal="center" vertical="center" wrapText="1"/>
    </xf>
    <xf numFmtId="4" fontId="18" fillId="33" borderId="39" xfId="0" applyNumberFormat="1" applyFont="1" applyFill="1" applyBorder="1" applyAlignment="1">
      <alignment horizontal="center" vertical="center" wrapText="1"/>
    </xf>
    <xf numFmtId="4" fontId="18" fillId="33" borderId="30" xfId="0" applyNumberFormat="1" applyFont="1" applyFill="1" applyBorder="1" applyAlignment="1">
      <alignment horizontal="center" vertical="center" wrapText="1"/>
    </xf>
    <xf numFmtId="4" fontId="18" fillId="33" borderId="19" xfId="0" applyNumberFormat="1" applyFont="1" applyFill="1" applyBorder="1" applyAlignment="1">
      <alignment horizontal="center" vertical="center" wrapText="1"/>
    </xf>
    <xf numFmtId="3" fontId="18" fillId="33" borderId="76" xfId="0" applyNumberFormat="1" applyFont="1" applyFill="1" applyBorder="1" applyAlignment="1">
      <alignment horizontal="center" vertical="center" wrapText="1"/>
    </xf>
    <xf numFmtId="0" fontId="14" fillId="0" borderId="0" xfId="0" applyFont="1"/>
    <xf numFmtId="0" fontId="37" fillId="0" borderId="0" xfId="0" applyFont="1"/>
    <xf numFmtId="0" fontId="38" fillId="0" borderId="0" xfId="0" applyFont="1"/>
    <xf numFmtId="0" fontId="38" fillId="0" borderId="15" xfId="0" applyFont="1" applyBorder="1" applyAlignment="1">
      <alignment horizontal="left"/>
    </xf>
    <xf numFmtId="0" fontId="38" fillId="0" borderId="15" xfId="0" applyFont="1" applyFill="1" applyBorder="1" applyAlignment="1">
      <alignment horizontal="left"/>
    </xf>
    <xf numFmtId="0" fontId="38" fillId="0" borderId="27" xfId="0" applyFont="1" applyBorder="1" applyAlignment="1">
      <alignment horizontal="left"/>
    </xf>
    <xf numFmtId="0" fontId="39" fillId="0" borderId="73" xfId="0" applyFont="1" applyBorder="1" applyAlignment="1">
      <alignment horizontal="left"/>
    </xf>
    <xf numFmtId="0" fontId="40" fillId="0" borderId="74" xfId="0" applyFont="1" applyBorder="1" applyAlignment="1">
      <alignment horizontal="left"/>
    </xf>
    <xf numFmtId="0" fontId="40" fillId="0" borderId="75" xfId="0" applyFont="1" applyBorder="1" applyAlignment="1">
      <alignment horizontal="left"/>
    </xf>
    <xf numFmtId="4" fontId="19" fillId="0" borderId="52" xfId="0" applyNumberFormat="1" applyFont="1" applyFill="1" applyBorder="1" applyAlignment="1">
      <alignment horizontal="right"/>
    </xf>
    <xf numFmtId="4" fontId="19" fillId="0" borderId="27" xfId="0" applyNumberFormat="1" applyFont="1" applyFill="1" applyBorder="1" applyAlignment="1">
      <alignment horizontal="right"/>
    </xf>
    <xf numFmtId="0" fontId="19" fillId="33" borderId="10" xfId="0"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0" borderId="15" xfId="0" applyNumberFormat="1" applyFont="1" applyFill="1" applyBorder="1" applyAlignment="1">
      <alignment horizontal="right" vertical="center" wrapText="1"/>
    </xf>
    <xf numFmtId="4" fontId="19" fillId="0" borderId="15" xfId="0" applyNumberFormat="1" applyFont="1" applyFill="1" applyBorder="1" applyAlignment="1">
      <alignment wrapText="1"/>
    </xf>
    <xf numFmtId="3" fontId="19" fillId="33" borderId="55" xfId="0" applyNumberFormat="1" applyFont="1" applyFill="1" applyBorder="1" applyAlignment="1">
      <alignment horizontal="center" vertical="center" wrapText="1"/>
    </xf>
    <xf numFmtId="3" fontId="19" fillId="33" borderId="10" xfId="0" applyNumberFormat="1" applyFont="1" applyFill="1" applyBorder="1" applyAlignment="1">
      <alignment horizontal="right" vertical="center" wrapText="1"/>
    </xf>
    <xf numFmtId="4" fontId="19" fillId="33" borderId="13" xfId="0" applyNumberFormat="1" applyFont="1" applyFill="1" applyBorder="1" applyAlignment="1">
      <alignment horizontal="center" vertical="center" wrapText="1"/>
    </xf>
    <xf numFmtId="3" fontId="19" fillId="33" borderId="67" xfId="0" applyNumberFormat="1" applyFont="1" applyFill="1" applyBorder="1" applyAlignment="1">
      <alignment horizontal="center" vertical="center" wrapText="1"/>
    </xf>
    <xf numFmtId="4" fontId="19" fillId="33" borderId="53" xfId="0" applyNumberFormat="1" applyFont="1" applyFill="1" applyBorder="1" applyAlignment="1">
      <alignment horizontal="center" vertical="center" wrapText="1"/>
    </xf>
    <xf numFmtId="3" fontId="19" fillId="33" borderId="16" xfId="0" applyNumberFormat="1" applyFont="1" applyFill="1" applyBorder="1" applyAlignment="1">
      <alignment horizontal="center" wrapText="1"/>
    </xf>
    <xf numFmtId="3" fontId="19" fillId="0" borderId="0" xfId="0" applyNumberFormat="1" applyFont="1" applyBorder="1" applyAlignment="1">
      <alignment horizontal="right"/>
    </xf>
    <xf numFmtId="4" fontId="18" fillId="35" borderId="0" xfId="0" applyNumberFormat="1" applyFont="1" applyFill="1" applyBorder="1" applyAlignment="1">
      <alignment horizontal="right"/>
    </xf>
    <xf numFmtId="4" fontId="43" fillId="0" borderId="43" xfId="0" applyNumberFormat="1" applyFont="1" applyFill="1" applyBorder="1" applyAlignment="1">
      <alignment horizontal="left" vertical="top"/>
    </xf>
    <xf numFmtId="3" fontId="19" fillId="34" borderId="43" xfId="0" applyNumberFormat="1" applyFont="1" applyFill="1" applyBorder="1" applyAlignment="1">
      <alignment horizontal="left"/>
    </xf>
    <xf numFmtId="3" fontId="19" fillId="0" borderId="27" xfId="0" applyNumberFormat="1" applyFont="1" applyFill="1" applyBorder="1" applyAlignment="1" applyProtection="1">
      <alignment horizontal="center" vertical="center"/>
      <protection locked="0"/>
    </xf>
    <xf numFmtId="3" fontId="18" fillId="33" borderId="11" xfId="0" applyNumberFormat="1" applyFont="1" applyFill="1" applyBorder="1"/>
    <xf numFmtId="0" fontId="44" fillId="33" borderId="15" xfId="0" applyFont="1" applyFill="1" applyBorder="1"/>
    <xf numFmtId="3" fontId="18" fillId="33" borderId="15" xfId="0" applyNumberFormat="1" applyFont="1" applyFill="1" applyBorder="1" applyAlignment="1">
      <alignment horizontal="right"/>
    </xf>
    <xf numFmtId="4" fontId="18" fillId="33" borderId="27" xfId="0" applyNumberFormat="1" applyFont="1" applyFill="1" applyBorder="1" applyAlignment="1">
      <alignment horizontal="right"/>
    </xf>
    <xf numFmtId="3" fontId="18" fillId="33" borderId="27" xfId="0" applyNumberFormat="1" applyFont="1" applyFill="1" applyBorder="1" applyAlignment="1">
      <alignment horizontal="right"/>
    </xf>
    <xf numFmtId="3" fontId="18" fillId="33" borderId="27" xfId="0" applyNumberFormat="1" applyFont="1" applyFill="1" applyBorder="1" applyAlignment="1">
      <alignment horizontal="center"/>
    </xf>
    <xf numFmtId="3" fontId="18" fillId="33" borderId="15" xfId="0" applyNumberFormat="1" applyFont="1" applyFill="1" applyBorder="1" applyAlignment="1">
      <alignment horizontal="center" vertical="center"/>
    </xf>
    <xf numFmtId="3" fontId="18" fillId="33" borderId="15" xfId="0" applyNumberFormat="1" applyFont="1" applyFill="1" applyBorder="1" applyAlignment="1">
      <alignment horizontal="right" vertical="center"/>
    </xf>
    <xf numFmtId="4" fontId="18" fillId="33" borderId="15" xfId="0" applyNumberFormat="1" applyFont="1" applyFill="1" applyBorder="1" applyAlignment="1">
      <alignment horizontal="right" vertical="center"/>
    </xf>
    <xf numFmtId="4" fontId="18" fillId="33" borderId="27" xfId="0" applyNumberFormat="1" applyFont="1" applyFill="1" applyBorder="1" applyAlignment="1">
      <alignment horizontal="right" vertical="center"/>
    </xf>
    <xf numFmtId="3" fontId="18" fillId="33" borderId="27" xfId="0" applyNumberFormat="1" applyFont="1" applyFill="1" applyBorder="1" applyAlignment="1">
      <alignment horizontal="center" vertical="center"/>
    </xf>
    <xf numFmtId="4" fontId="18" fillId="33" borderId="15" xfId="0" applyNumberFormat="1" applyFont="1" applyFill="1" applyBorder="1" applyAlignment="1">
      <alignment horizontal="right"/>
    </xf>
    <xf numFmtId="9" fontId="18" fillId="33" borderId="15" xfId="0" applyNumberFormat="1" applyFont="1" applyFill="1" applyBorder="1" applyAlignment="1">
      <alignment horizontal="right"/>
    </xf>
    <xf numFmtId="0" fontId="32" fillId="33" borderId="15" xfId="0" applyFont="1" applyFill="1" applyBorder="1"/>
    <xf numFmtId="3" fontId="19" fillId="33" borderId="15" xfId="0" applyNumberFormat="1" applyFont="1" applyFill="1" applyBorder="1" applyAlignment="1">
      <alignment horizontal="right"/>
    </xf>
    <xf numFmtId="4" fontId="19" fillId="33" borderId="27" xfId="0" applyNumberFormat="1" applyFont="1" applyFill="1" applyBorder="1" applyAlignment="1">
      <alignment horizontal="right"/>
    </xf>
    <xf numFmtId="3" fontId="19" fillId="33" borderId="27" xfId="0" applyNumberFormat="1" applyFont="1" applyFill="1" applyBorder="1" applyAlignment="1">
      <alignment horizontal="right"/>
    </xf>
    <xf numFmtId="3" fontId="19" fillId="33" borderId="27" xfId="0" applyNumberFormat="1" applyFont="1" applyFill="1" applyBorder="1" applyAlignment="1">
      <alignment horizontal="center"/>
    </xf>
    <xf numFmtId="3" fontId="19" fillId="33" borderId="15" xfId="0" applyNumberFormat="1" applyFont="1" applyFill="1" applyBorder="1" applyAlignment="1">
      <alignment horizontal="center" vertical="center"/>
    </xf>
    <xf numFmtId="3" fontId="19" fillId="33" borderId="15" xfId="0" applyNumberFormat="1" applyFont="1" applyFill="1" applyBorder="1" applyAlignment="1">
      <alignment horizontal="right" vertical="center"/>
    </xf>
    <xf numFmtId="4" fontId="19" fillId="33" borderId="15" xfId="0" applyNumberFormat="1" applyFont="1" applyFill="1" applyBorder="1" applyAlignment="1">
      <alignment horizontal="right" vertical="center"/>
    </xf>
    <xf numFmtId="4" fontId="19" fillId="33" borderId="27" xfId="0" applyNumberFormat="1" applyFont="1" applyFill="1" applyBorder="1" applyAlignment="1">
      <alignment horizontal="right" vertical="center"/>
    </xf>
    <xf numFmtId="3" fontId="19" fillId="33" borderId="27" xfId="0" applyNumberFormat="1" applyFont="1" applyFill="1" applyBorder="1" applyAlignment="1">
      <alignment horizontal="center" vertical="center"/>
    </xf>
    <xf numFmtId="4" fontId="19" fillId="33" borderId="15" xfId="0" applyNumberFormat="1" applyFont="1" applyFill="1" applyBorder="1" applyAlignment="1">
      <alignment horizontal="right"/>
    </xf>
    <xf numFmtId="9" fontId="19" fillId="33" borderId="15" xfId="0" applyNumberFormat="1" applyFont="1" applyFill="1" applyBorder="1" applyAlignment="1">
      <alignment horizontal="right"/>
    </xf>
    <xf numFmtId="4" fontId="19" fillId="33" borderId="15" xfId="0" applyNumberFormat="1" applyFont="1" applyFill="1" applyBorder="1" applyAlignment="1">
      <alignment vertical="center" wrapText="1"/>
    </xf>
    <xf numFmtId="4" fontId="19" fillId="0" borderId="27" xfId="0" applyNumberFormat="1" applyFont="1" applyBorder="1" applyAlignment="1">
      <alignment horizontal="right" vertical="center"/>
    </xf>
    <xf numFmtId="3" fontId="19" fillId="0" borderId="15" xfId="0" applyNumberFormat="1" applyFont="1" applyBorder="1"/>
    <xf numFmtId="170" fontId="19" fillId="0" borderId="15" xfId="0" applyNumberFormat="1" applyFont="1" applyBorder="1"/>
    <xf numFmtId="4" fontId="19" fillId="0" borderId="27" xfId="0" applyNumberFormat="1" applyFont="1" applyFill="1" applyBorder="1" applyAlignment="1">
      <alignment horizontal="right"/>
    </xf>
    <xf numFmtId="1" fontId="19" fillId="0" borderId="27" xfId="0" applyNumberFormat="1" applyFont="1" applyFill="1" applyBorder="1" applyAlignment="1">
      <alignment horizontal="right"/>
    </xf>
    <xf numFmtId="4" fontId="20" fillId="0" borderId="0" xfId="0" applyNumberFormat="1" applyFont="1" applyFill="1"/>
    <xf numFmtId="4" fontId="19" fillId="36" borderId="27" xfId="0" applyNumberFormat="1" applyFont="1" applyFill="1" applyBorder="1" applyAlignment="1">
      <alignment horizontal="right" vertical="center"/>
    </xf>
    <xf numFmtId="4" fontId="19" fillId="33" borderId="11" xfId="0" applyNumberFormat="1" applyFont="1" applyFill="1" applyBorder="1" applyAlignment="1">
      <alignment horizontal="center" vertical="center" wrapText="1"/>
    </xf>
    <xf numFmtId="4" fontId="0" fillId="0" borderId="18" xfId="0" applyNumberFormat="1" applyBorder="1" applyAlignment="1">
      <alignment wrapText="1"/>
    </xf>
    <xf numFmtId="4" fontId="19" fillId="36" borderId="15" xfId="51" applyNumberFormat="1" applyFont="1" applyFill="1" applyBorder="1" applyAlignment="1">
      <alignment horizontal="right" vertical="center"/>
    </xf>
    <xf numFmtId="4" fontId="19" fillId="33" borderId="11" xfId="0" applyNumberFormat="1" applyFont="1" applyFill="1" applyBorder="1" applyAlignment="1">
      <alignment horizontal="center" vertical="center" wrapText="1"/>
    </xf>
    <xf numFmtId="4" fontId="0" fillId="0" borderId="18" xfId="0" applyNumberFormat="1" applyBorder="1" applyAlignment="1">
      <alignment wrapText="1"/>
    </xf>
    <xf numFmtId="4" fontId="19" fillId="33" borderId="36" xfId="0" applyNumberFormat="1" applyFont="1" applyFill="1" applyBorder="1" applyAlignment="1">
      <alignment horizontal="center" vertical="center" wrapText="1"/>
    </xf>
    <xf numFmtId="4" fontId="19" fillId="33" borderId="12"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0" fontId="19" fillId="33" borderId="77" xfId="0" applyFont="1" applyFill="1" applyBorder="1" applyAlignment="1">
      <alignment horizontal="center" vertical="center" wrapText="1"/>
    </xf>
    <xf numFmtId="0" fontId="19" fillId="33" borderId="15" xfId="0" applyFont="1" applyFill="1" applyBorder="1" applyAlignment="1">
      <alignment wrapText="1"/>
    </xf>
    <xf numFmtId="0" fontId="19" fillId="0" borderId="0" xfId="0" applyFont="1"/>
    <xf numFmtId="0" fontId="19" fillId="33" borderId="15" xfId="0" applyFont="1" applyFill="1" applyBorder="1"/>
    <xf numFmtId="172" fontId="18" fillId="0" borderId="38" xfId="0" applyNumberFormat="1" applyFont="1" applyBorder="1" applyAlignment="1">
      <alignment horizontal="right"/>
    </xf>
    <xf numFmtId="172" fontId="18" fillId="0" borderId="15" xfId="0" applyNumberFormat="1" applyFont="1" applyBorder="1" applyAlignment="1">
      <alignment horizontal="right"/>
    </xf>
    <xf numFmtId="172" fontId="18" fillId="0" borderId="27" xfId="0" applyNumberFormat="1" applyFont="1" applyBorder="1" applyAlignment="1">
      <alignment horizontal="right"/>
    </xf>
    <xf numFmtId="171" fontId="19" fillId="0" borderId="15" xfId="0" applyNumberFormat="1" applyFont="1" applyBorder="1" applyAlignment="1">
      <alignment horizontal="right"/>
    </xf>
    <xf numFmtId="9" fontId="31" fillId="0" borderId="15" xfId="0" applyNumberFormat="1" applyFont="1" applyFill="1" applyBorder="1" applyAlignment="1">
      <alignment horizontal="right"/>
    </xf>
    <xf numFmtId="171" fontId="19" fillId="34" borderId="27" xfId="0" applyNumberFormat="1" applyFont="1" applyFill="1" applyBorder="1" applyAlignment="1">
      <alignment horizontal="right"/>
    </xf>
    <xf numFmtId="171" fontId="19" fillId="0" borderId="27" xfId="0" applyNumberFormat="1" applyFont="1" applyBorder="1" applyAlignment="1">
      <alignment horizontal="right"/>
    </xf>
    <xf numFmtId="4" fontId="31" fillId="0" borderId="27" xfId="0" applyNumberFormat="1" applyFont="1" applyFill="1" applyBorder="1" applyAlignment="1">
      <alignment horizontal="right"/>
    </xf>
    <xf numFmtId="171" fontId="19" fillId="0" borderId="27" xfId="0" applyNumberFormat="1" applyFont="1" applyBorder="1"/>
    <xf numFmtId="172" fontId="19" fillId="0" borderId="27" xfId="0" applyNumberFormat="1" applyFont="1" applyFill="1" applyBorder="1" applyAlignment="1">
      <alignment horizontal="right"/>
    </xf>
    <xf numFmtId="171" fontId="19" fillId="34" borderId="15" xfId="0" applyNumberFormat="1" applyFont="1" applyFill="1" applyBorder="1" applyAlignment="1">
      <alignment horizontal="right"/>
    </xf>
    <xf numFmtId="4" fontId="31" fillId="0" borderId="15" xfId="0" applyNumberFormat="1" applyFont="1" applyBorder="1" applyAlignment="1">
      <alignment horizontal="right"/>
    </xf>
    <xf numFmtId="171" fontId="19" fillId="0" borderId="15" xfId="0" applyNumberFormat="1" applyFont="1" applyBorder="1"/>
    <xf numFmtId="4" fontId="31" fillId="0" borderId="15" xfId="0" applyNumberFormat="1" applyFont="1" applyFill="1" applyBorder="1" applyAlignment="1">
      <alignment horizontal="right"/>
    </xf>
    <xf numFmtId="171" fontId="31" fillId="0" borderId="15" xfId="0" applyNumberFormat="1" applyFont="1" applyBorder="1" applyAlignment="1">
      <alignment horizontal="right"/>
    </xf>
    <xf numFmtId="171" fontId="19" fillId="0" borderId="38" xfId="0" applyNumberFormat="1" applyFont="1" applyBorder="1" applyAlignment="1">
      <alignment horizontal="right"/>
    </xf>
    <xf numFmtId="171" fontId="19" fillId="0" borderId="15" xfId="0" applyNumberFormat="1" applyFont="1" applyFill="1" applyBorder="1" applyAlignment="1">
      <alignment horizontal="right"/>
    </xf>
    <xf numFmtId="172" fontId="19" fillId="0" borderId="15" xfId="0" applyNumberFormat="1" applyFont="1" applyFill="1" applyBorder="1" applyAlignment="1">
      <alignment horizontal="right"/>
    </xf>
    <xf numFmtId="173" fontId="19" fillId="34" borderId="38" xfId="0" applyNumberFormat="1" applyFont="1" applyFill="1" applyBorder="1" applyAlignment="1">
      <alignment horizontal="right"/>
    </xf>
    <xf numFmtId="172" fontId="31" fillId="0" borderId="15" xfId="0" applyNumberFormat="1" applyFont="1" applyBorder="1" applyAlignment="1">
      <alignment horizontal="right"/>
    </xf>
    <xf numFmtId="174" fontId="19" fillId="0" borderId="15" xfId="0" applyNumberFormat="1" applyFont="1" applyBorder="1"/>
    <xf numFmtId="0" fontId="31" fillId="0" borderId="15" xfId="0" applyFont="1" applyBorder="1"/>
    <xf numFmtId="4" fontId="19" fillId="0" borderId="27" xfId="0" applyNumberFormat="1" applyFont="1" applyFill="1" applyBorder="1" applyAlignment="1">
      <alignment horizontal="right"/>
    </xf>
    <xf numFmtId="3" fontId="19" fillId="0" borderId="27"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0" fontId="18" fillId="33" borderId="10" xfId="0" applyFont="1" applyFill="1" applyBorder="1" applyAlignment="1">
      <alignment horizontal="center" vertical="center" wrapText="1"/>
    </xf>
    <xf numFmtId="0" fontId="18" fillId="33" borderId="17" xfId="0" applyFont="1" applyFill="1" applyBorder="1" applyAlignment="1">
      <alignment horizontal="center" vertical="center" wrapText="1"/>
    </xf>
    <xf numFmtId="4" fontId="18" fillId="33" borderId="36"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33" borderId="17" xfId="0" applyNumberFormat="1" applyFont="1" applyFill="1" applyBorder="1" applyAlignment="1">
      <alignment horizontal="center" vertical="center" wrapText="1"/>
    </xf>
    <xf numFmtId="3" fontId="18" fillId="33" borderId="18" xfId="0" applyNumberFormat="1" applyFont="1" applyFill="1" applyBorder="1" applyAlignment="1">
      <alignment horizontal="center" vertical="center" wrapText="1"/>
    </xf>
    <xf numFmtId="4" fontId="18" fillId="33" borderId="0" xfId="0" applyNumberFormat="1" applyFont="1" applyFill="1" applyBorder="1" applyAlignment="1">
      <alignment horizontal="center" vertical="center" wrapText="1"/>
    </xf>
    <xf numFmtId="1" fontId="18" fillId="0" borderId="27" xfId="0" applyNumberFormat="1" applyFont="1" applyFill="1" applyBorder="1" applyAlignment="1">
      <alignment horizontal="center" vertical="center"/>
    </xf>
    <xf numFmtId="1" fontId="31" fillId="0" borderId="15" xfId="0" applyNumberFormat="1" applyFont="1" applyFill="1" applyBorder="1" applyAlignment="1">
      <alignment horizontal="center" vertical="center" wrapText="1"/>
    </xf>
    <xf numFmtId="1" fontId="31" fillId="0" borderId="27" xfId="0" applyNumberFormat="1" applyFont="1" applyFill="1" applyBorder="1" applyAlignment="1">
      <alignment horizontal="center" vertical="center"/>
    </xf>
    <xf numFmtId="4" fontId="19" fillId="0" borderId="43" xfId="0" applyNumberFormat="1" applyFont="1" applyFill="1" applyBorder="1" applyAlignment="1">
      <alignment horizontal="right"/>
    </xf>
    <xf numFmtId="4" fontId="19" fillId="0" borderId="52" xfId="0" applyNumberFormat="1" applyFont="1" applyFill="1" applyBorder="1" applyAlignment="1">
      <alignment horizontal="right"/>
    </xf>
    <xf numFmtId="4" fontId="19" fillId="0" borderId="27" xfId="0" applyNumberFormat="1" applyFont="1" applyFill="1" applyBorder="1" applyAlignment="1">
      <alignment horizontal="right"/>
    </xf>
    <xf numFmtId="1" fontId="19" fillId="0" borderId="43" xfId="0" applyNumberFormat="1" applyFont="1" applyFill="1" applyBorder="1" applyAlignment="1">
      <alignment horizontal="right"/>
    </xf>
    <xf numFmtId="1" fontId="19" fillId="0" borderId="52" xfId="0" applyNumberFormat="1" applyFont="1" applyFill="1" applyBorder="1" applyAlignment="1">
      <alignment horizontal="right"/>
    </xf>
    <xf numFmtId="1" fontId="19" fillId="0" borderId="27" xfId="0" applyNumberFormat="1" applyFont="1" applyFill="1" applyBorder="1" applyAlignment="1">
      <alignment horizontal="right"/>
    </xf>
    <xf numFmtId="1" fontId="19" fillId="33" borderId="36" xfId="0" applyNumberFormat="1" applyFont="1" applyFill="1" applyBorder="1" applyAlignment="1">
      <alignment horizontal="center" vertical="center" wrapText="1"/>
    </xf>
    <xf numFmtId="1" fontId="0" fillId="0" borderId="10" xfId="0" applyNumberFormat="1" applyBorder="1" applyAlignment="1"/>
    <xf numFmtId="1" fontId="0" fillId="0" borderId="17" xfId="0" applyNumberFormat="1" applyBorder="1" applyAlignment="1"/>
    <xf numFmtId="3" fontId="19" fillId="33" borderId="36" xfId="0" applyNumberFormat="1" applyFont="1" applyFill="1" applyBorder="1" applyAlignment="1">
      <alignment horizontal="center" vertical="center" wrapText="1"/>
    </xf>
    <xf numFmtId="3" fontId="0" fillId="0" borderId="10" xfId="0" applyNumberFormat="1" applyBorder="1" applyAlignment="1"/>
    <xf numFmtId="3" fontId="0" fillId="0" borderId="17" xfId="0" applyNumberFormat="1" applyBorder="1" applyAlignment="1"/>
    <xf numFmtId="4" fontId="19" fillId="33" borderId="11" xfId="0" applyNumberFormat="1" applyFont="1" applyFill="1" applyBorder="1" applyAlignment="1">
      <alignment horizontal="center" vertical="center" wrapText="1"/>
    </xf>
    <xf numFmtId="4" fontId="0" fillId="0" borderId="13" xfId="0" applyNumberFormat="1" applyBorder="1" applyAlignment="1">
      <alignment horizontal="center" vertical="center" wrapText="1"/>
    </xf>
    <xf numFmtId="4" fontId="0" fillId="0" borderId="18" xfId="0" applyNumberFormat="1" applyBorder="1" applyAlignment="1">
      <alignment wrapText="1"/>
    </xf>
    <xf numFmtId="4" fontId="19" fillId="33" borderId="36" xfId="0" applyNumberFormat="1" applyFont="1" applyFill="1" applyBorder="1" applyAlignment="1">
      <alignment horizontal="center" vertical="center" wrapText="1"/>
    </xf>
    <xf numFmtId="4" fontId="0" fillId="0" borderId="10" xfId="0" applyNumberFormat="1" applyBorder="1" applyAlignment="1"/>
    <xf numFmtId="4" fontId="0" fillId="0" borderId="17" xfId="0" applyNumberFormat="1" applyBorder="1" applyAlignment="1"/>
    <xf numFmtId="0" fontId="19" fillId="33" borderId="34" xfId="0" applyFont="1" applyFill="1" applyBorder="1" applyAlignment="1">
      <alignment horizontal="center"/>
    </xf>
    <xf numFmtId="0" fontId="19" fillId="33" borderId="12" xfId="0" applyFont="1" applyFill="1" applyBorder="1" applyAlignment="1">
      <alignment horizontal="center"/>
    </xf>
    <xf numFmtId="0" fontId="19" fillId="33" borderId="11" xfId="0" applyFont="1" applyFill="1" applyBorder="1" applyAlignment="1">
      <alignment horizontal="center"/>
    </xf>
    <xf numFmtId="0" fontId="19" fillId="33" borderId="37"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3"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1"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0" fillId="0" borderId="10" xfId="0" applyBorder="1" applyAlignment="1">
      <alignment horizontal="center"/>
    </xf>
    <xf numFmtId="0" fontId="0" fillId="0" borderId="17" xfId="0" applyBorder="1" applyAlignment="1">
      <alignment horizontal="center"/>
    </xf>
    <xf numFmtId="3" fontId="19" fillId="0" borderId="43" xfId="0" applyNumberFormat="1" applyFont="1" applyFill="1" applyBorder="1" applyAlignment="1">
      <alignment horizontal="right" vertical="center"/>
    </xf>
    <xf numFmtId="3" fontId="19" fillId="0" borderId="52" xfId="0"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4" fontId="19" fillId="0" borderId="43" xfId="0" applyNumberFormat="1" applyFont="1" applyFill="1" applyBorder="1" applyAlignment="1">
      <alignment horizontal="right" vertical="center"/>
    </xf>
    <xf numFmtId="4" fontId="19" fillId="0" borderId="52"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0" fontId="19" fillId="0" borderId="57" xfId="0" applyFont="1" applyFill="1" applyBorder="1" applyAlignment="1">
      <alignment horizontal="right" vertical="center"/>
    </xf>
    <xf numFmtId="0" fontId="19" fillId="0" borderId="58" xfId="0" applyFont="1" applyFill="1" applyBorder="1" applyAlignment="1">
      <alignment horizontal="right" vertical="center"/>
    </xf>
    <xf numFmtId="0" fontId="19" fillId="0" borderId="55" xfId="0" applyFont="1" applyFill="1" applyBorder="1" applyAlignment="1">
      <alignment horizontal="right" vertical="center"/>
    </xf>
    <xf numFmtId="0" fontId="19" fillId="0" borderId="56" xfId="0" applyFont="1" applyFill="1" applyBorder="1" applyAlignment="1">
      <alignment horizontal="right" vertical="center"/>
    </xf>
    <xf numFmtId="0" fontId="19" fillId="0" borderId="28" xfId="0" applyFont="1" applyFill="1" applyBorder="1" applyAlignment="1">
      <alignment horizontal="right" vertical="center"/>
    </xf>
    <xf numFmtId="0" fontId="19" fillId="0" borderId="24" xfId="0" applyFont="1" applyFill="1" applyBorder="1" applyAlignment="1">
      <alignment horizontal="right" vertical="center"/>
    </xf>
    <xf numFmtId="0" fontId="19" fillId="33" borderId="36" xfId="0" applyNumberFormat="1" applyFont="1" applyFill="1" applyBorder="1" applyAlignment="1">
      <alignment horizontal="center" vertical="center" wrapText="1"/>
    </xf>
    <xf numFmtId="0" fontId="0" fillId="0" borderId="10" xfId="0" applyNumberFormat="1" applyBorder="1" applyAlignment="1">
      <alignment horizontal="center"/>
    </xf>
    <xf numFmtId="0" fontId="0" fillId="0" borderId="17" xfId="0" applyNumberFormat="1" applyBorder="1" applyAlignment="1">
      <alignment horizontal="center"/>
    </xf>
    <xf numFmtId="4" fontId="18" fillId="0" borderId="43" xfId="0" applyNumberFormat="1" applyFont="1" applyFill="1" applyBorder="1" applyAlignment="1">
      <alignment horizontal="right" vertical="center" textRotation="90" wrapText="1"/>
    </xf>
    <xf numFmtId="4" fontId="18" fillId="0" borderId="52" xfId="0" applyNumberFormat="1" applyFont="1" applyFill="1" applyBorder="1" applyAlignment="1">
      <alignment horizontal="right" vertical="center" textRotation="90" wrapText="1"/>
    </xf>
    <xf numFmtId="4" fontId="18" fillId="0" borderId="27" xfId="0" applyNumberFormat="1" applyFont="1" applyFill="1" applyBorder="1" applyAlignment="1">
      <alignment horizontal="right" vertical="center" textRotation="90" wrapText="1"/>
    </xf>
    <xf numFmtId="4" fontId="0" fillId="0" borderId="10" xfId="0" applyNumberFormat="1" applyBorder="1" applyAlignment="1">
      <alignment horizontal="center"/>
    </xf>
    <xf numFmtId="4" fontId="0" fillId="0" borderId="17" xfId="0" applyNumberFormat="1" applyBorder="1" applyAlignment="1">
      <alignment horizontal="center"/>
    </xf>
    <xf numFmtId="0" fontId="0" fillId="0" borderId="10" xfId="0" applyBorder="1" applyAlignment="1"/>
    <xf numFmtId="0" fontId="0" fillId="0" borderId="17" xfId="0" applyBorder="1" applyAlignment="1"/>
    <xf numFmtId="0" fontId="19" fillId="0" borderId="53"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38" xfId="0" applyFont="1" applyFill="1" applyBorder="1" applyAlignment="1">
      <alignment horizontal="center"/>
    </xf>
    <xf numFmtId="0" fontId="19" fillId="0" borderId="25" xfId="0" applyFont="1" applyFill="1" applyBorder="1" applyAlignment="1">
      <alignment horizontal="center"/>
    </xf>
    <xf numFmtId="0" fontId="19"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4" fontId="18" fillId="0" borderId="43" xfId="0" applyNumberFormat="1" applyFont="1" applyFill="1" applyBorder="1" applyAlignment="1">
      <alignment horizontal="center" vertical="center" textRotation="90" wrapText="1"/>
    </xf>
    <xf numFmtId="4" fontId="18" fillId="0" borderId="52" xfId="0" applyNumberFormat="1" applyFont="1" applyFill="1" applyBorder="1" applyAlignment="1">
      <alignment horizontal="center" vertical="center" textRotation="90" wrapText="1"/>
    </xf>
    <xf numFmtId="4" fontId="18" fillId="0" borderId="27" xfId="0" applyNumberFormat="1" applyFont="1" applyFill="1" applyBorder="1" applyAlignment="1">
      <alignment horizontal="center" vertical="center" textRotation="90" wrapText="1"/>
    </xf>
    <xf numFmtId="3" fontId="19" fillId="0" borderId="57" xfId="0" applyNumberFormat="1" applyFont="1" applyFill="1" applyBorder="1" applyAlignment="1">
      <alignment horizontal="center" vertical="center" wrapText="1"/>
    </xf>
    <xf numFmtId="3" fontId="19" fillId="0" borderId="55" xfId="0" applyNumberFormat="1" applyFont="1" applyFill="1" applyBorder="1" applyAlignment="1">
      <alignment horizontal="center" vertical="center"/>
    </xf>
    <xf numFmtId="3" fontId="19" fillId="0" borderId="28" xfId="0" applyNumberFormat="1" applyFont="1" applyFill="1" applyBorder="1" applyAlignment="1">
      <alignment horizontal="center" vertical="center"/>
    </xf>
    <xf numFmtId="3" fontId="19" fillId="0" borderId="53" xfId="0" applyNumberFormat="1" applyFont="1" applyFill="1" applyBorder="1" applyAlignment="1">
      <alignment horizontal="center" vertical="top"/>
    </xf>
    <xf numFmtId="3" fontId="19" fillId="0" borderId="54" xfId="0" applyNumberFormat="1" applyFont="1" applyFill="1" applyBorder="1" applyAlignment="1">
      <alignment horizontal="center" vertical="top"/>
    </xf>
    <xf numFmtId="3" fontId="19" fillId="0" borderId="16" xfId="0" applyNumberFormat="1" applyFont="1" applyFill="1" applyBorder="1" applyAlignment="1">
      <alignment horizontal="center" vertical="top"/>
    </xf>
    <xf numFmtId="4" fontId="19" fillId="33" borderId="51" xfId="0" applyNumberFormat="1" applyFont="1" applyFill="1" applyBorder="1" applyAlignment="1">
      <alignment horizontal="center" vertical="center" wrapText="1"/>
    </xf>
    <xf numFmtId="4" fontId="0" fillId="0" borderId="52" xfId="0" applyNumberFormat="1" applyBorder="1" applyAlignment="1">
      <alignment horizontal="center" vertical="center" wrapText="1"/>
    </xf>
    <xf numFmtId="4" fontId="0" fillId="0" borderId="46" xfId="0" applyNumberFormat="1" applyBorder="1" applyAlignment="1"/>
    <xf numFmtId="0" fontId="19" fillId="33" borderId="51"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xf numFmtId="0" fontId="19" fillId="33"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wrapText="1"/>
    </xf>
    <xf numFmtId="4" fontId="19" fillId="33" borderId="49" xfId="0" applyNumberFormat="1" applyFont="1" applyFill="1" applyBorder="1" applyAlignment="1">
      <alignment horizontal="center" vertical="center" wrapText="1"/>
    </xf>
    <xf numFmtId="4" fontId="0" fillId="0" borderId="50" xfId="0" applyNumberFormat="1" applyBorder="1" applyAlignment="1">
      <alignment horizontal="center" vertical="center" wrapText="1"/>
    </xf>
    <xf numFmtId="4" fontId="0" fillId="0" borderId="45" xfId="0" applyNumberFormat="1" applyBorder="1" applyAlignment="1">
      <alignment wrapText="1"/>
    </xf>
    <xf numFmtId="4" fontId="23" fillId="33" borderId="51" xfId="0" applyNumberFormat="1" applyFont="1" applyFill="1" applyBorder="1" applyAlignment="1">
      <alignment horizontal="center" vertical="center" wrapText="1"/>
    </xf>
    <xf numFmtId="3" fontId="19" fillId="0" borderId="55"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3" fontId="19" fillId="0" borderId="56"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3" fontId="19" fillId="0" borderId="26" xfId="0" applyNumberFormat="1" applyFont="1" applyFill="1" applyBorder="1" applyAlignment="1">
      <alignment horizontal="center" vertical="top"/>
    </xf>
    <xf numFmtId="3" fontId="19" fillId="0" borderId="24" xfId="0" applyNumberFormat="1" applyFont="1" applyFill="1" applyBorder="1" applyAlignment="1">
      <alignment horizontal="center" vertical="top"/>
    </xf>
    <xf numFmtId="0" fontId="19" fillId="33" borderId="31" xfId="0" applyFont="1" applyFill="1" applyBorder="1" applyAlignment="1">
      <alignment horizontal="center" wrapText="1"/>
    </xf>
    <xf numFmtId="0" fontId="19" fillId="33" borderId="32" xfId="0" applyFont="1" applyFill="1" applyBorder="1" applyAlignment="1">
      <alignment horizontal="center" wrapText="1"/>
    </xf>
    <xf numFmtId="0" fontId="19" fillId="33" borderId="33" xfId="0" applyFont="1" applyFill="1" applyBorder="1" applyAlignment="1">
      <alignment horizontal="center" wrapText="1"/>
    </xf>
    <xf numFmtId="3" fontId="19" fillId="33" borderId="34" xfId="0" applyNumberFormat="1" applyFont="1" applyFill="1" applyBorder="1" applyAlignment="1">
      <alignment horizontal="center"/>
    </xf>
    <xf numFmtId="3" fontId="19" fillId="33" borderId="12" xfId="0" applyNumberFormat="1" applyFont="1" applyFill="1" applyBorder="1" applyAlignment="1">
      <alignment horizontal="center"/>
    </xf>
    <xf numFmtId="3" fontId="19" fillId="33" borderId="37" xfId="0" applyNumberFormat="1" applyFont="1" applyFill="1" applyBorder="1" applyAlignment="1">
      <alignment horizontal="center" vertical="center" wrapText="1"/>
    </xf>
    <xf numFmtId="3" fontId="19" fillId="33" borderId="15" xfId="0" applyNumberFormat="1" applyFont="1" applyFill="1" applyBorder="1" applyAlignment="1">
      <alignment horizontal="center" vertical="center" wrapText="1"/>
    </xf>
    <xf numFmtId="3" fontId="19" fillId="33" borderId="16" xfId="0" applyNumberFormat="1" applyFont="1" applyFill="1" applyBorder="1" applyAlignment="1">
      <alignment horizontal="center" vertical="center" wrapText="1"/>
    </xf>
    <xf numFmtId="4" fontId="19" fillId="33" borderId="12" xfId="0" applyNumberFormat="1" applyFont="1" applyFill="1" applyBorder="1" applyAlignment="1">
      <alignment horizontal="center" vertical="center" wrapText="1"/>
    </xf>
    <xf numFmtId="4" fontId="0" fillId="0" borderId="0" xfId="0" applyNumberFormat="1" applyBorder="1" applyAlignment="1">
      <alignment horizontal="center" vertical="center" wrapText="1"/>
    </xf>
    <xf numFmtId="4" fontId="0" fillId="0" borderId="19" xfId="0" applyNumberFormat="1" applyBorder="1" applyAlignment="1">
      <alignment wrapText="1"/>
    </xf>
    <xf numFmtId="4" fontId="19" fillId="33" borderId="50" xfId="0" applyNumberFormat="1" applyFont="1" applyFill="1" applyBorder="1" applyAlignment="1">
      <alignment horizontal="center" vertical="center" wrapText="1"/>
    </xf>
    <xf numFmtId="4" fontId="19" fillId="33" borderId="45" xfId="0" applyNumberFormat="1" applyFont="1" applyFill="1" applyBorder="1" applyAlignment="1">
      <alignment horizontal="center" vertical="center" wrapText="1"/>
    </xf>
    <xf numFmtId="4" fontId="19" fillId="33" borderId="52" xfId="0" applyNumberFormat="1" applyFont="1" applyFill="1" applyBorder="1" applyAlignment="1">
      <alignment horizontal="center" vertical="center" wrapText="1"/>
    </xf>
    <xf numFmtId="4" fontId="19" fillId="33" borderId="46" xfId="0" applyNumberFormat="1" applyFont="1" applyFill="1" applyBorder="1" applyAlignment="1">
      <alignment horizontal="center" vertical="center" wrapText="1"/>
    </xf>
    <xf numFmtId="4" fontId="23" fillId="33" borderId="52" xfId="0" applyNumberFormat="1" applyFont="1" applyFill="1" applyBorder="1" applyAlignment="1">
      <alignment horizontal="center" vertical="center" wrapText="1"/>
    </xf>
    <xf numFmtId="4" fontId="23" fillId="33" borderId="46"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7" xfId="0"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0" fontId="19" fillId="33" borderId="62" xfId="0" applyFont="1" applyFill="1" applyBorder="1" applyAlignment="1">
      <alignment horizontal="center" vertical="center" wrapText="1"/>
    </xf>
    <xf numFmtId="0" fontId="19" fillId="33" borderId="63" xfId="0"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46" xfId="0" applyFont="1" applyFill="1" applyBorder="1" applyAlignment="1">
      <alignment horizontal="center" vertical="center" wrapText="1"/>
    </xf>
    <xf numFmtId="3" fontId="19" fillId="0" borderId="53" xfId="0" applyNumberFormat="1" applyFont="1" applyFill="1" applyBorder="1" applyAlignment="1">
      <alignment horizontal="right" vertical="center"/>
    </xf>
    <xf numFmtId="0" fontId="19" fillId="0" borderId="16" xfId="0" applyFont="1" applyFill="1" applyBorder="1" applyAlignment="1">
      <alignment horizontal="right" vertical="center"/>
    </xf>
    <xf numFmtId="3" fontId="19" fillId="0" borderId="55" xfId="0" applyNumberFormat="1" applyFont="1" applyFill="1" applyBorder="1" applyAlignment="1">
      <alignment horizontal="right" vertical="center"/>
    </xf>
    <xf numFmtId="3" fontId="19" fillId="0" borderId="28" xfId="0" applyNumberFormat="1" applyFont="1" applyFill="1" applyBorder="1" applyAlignment="1">
      <alignment horizontal="right" vertical="center"/>
    </xf>
    <xf numFmtId="0" fontId="19" fillId="33" borderId="1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4" fontId="19" fillId="33" borderId="14" xfId="0" applyNumberFormat="1" applyFont="1" applyFill="1" applyBorder="1" applyAlignment="1">
      <alignment horizontal="center" vertical="center" wrapText="1"/>
    </xf>
    <xf numFmtId="4" fontId="19" fillId="33" borderId="43" xfId="0" applyNumberFormat="1" applyFont="1" applyFill="1" applyBorder="1" applyAlignment="1">
      <alignment horizontal="center" vertical="center" wrapText="1"/>
    </xf>
    <xf numFmtId="4" fontId="19" fillId="33" borderId="41" xfId="0" applyNumberFormat="1" applyFont="1" applyFill="1" applyBorder="1" applyAlignment="1">
      <alignment horizontal="center" vertical="center" wrapText="1"/>
    </xf>
    <xf numFmtId="4" fontId="0" fillId="0" borderId="52" xfId="0" applyNumberFormat="1" applyBorder="1" applyAlignment="1"/>
    <xf numFmtId="0" fontId="0" fillId="0" borderId="52" xfId="0" applyBorder="1" applyAlignment="1"/>
    <xf numFmtId="4" fontId="19" fillId="33" borderId="12" xfId="0" applyNumberFormat="1" applyFont="1" applyFill="1" applyBorder="1" applyAlignment="1">
      <alignment horizontal="center"/>
    </xf>
    <xf numFmtId="4" fontId="19" fillId="33" borderId="11" xfId="0" applyNumberFormat="1" applyFont="1" applyFill="1" applyBorder="1" applyAlignment="1">
      <alignment horizontal="center"/>
    </xf>
    <xf numFmtId="4" fontId="0" fillId="0" borderId="50" xfId="0" applyNumberFormat="1" applyBorder="1" applyAlignment="1">
      <alignment wrapText="1"/>
    </xf>
    <xf numFmtId="170" fontId="18" fillId="33" borderId="36" xfId="0" applyNumberFormat="1" applyFont="1" applyFill="1" applyBorder="1" applyAlignment="1">
      <alignment horizontal="center" vertical="center" wrapText="1"/>
    </xf>
    <xf numFmtId="170" fontId="18" fillId="33" borderId="10" xfId="0" applyNumberFormat="1" applyFont="1" applyFill="1" applyBorder="1" applyAlignment="1">
      <alignment horizontal="center" vertical="center" wrapText="1"/>
    </xf>
    <xf numFmtId="170" fontId="18" fillId="33" borderId="17" xfId="0" applyNumberFormat="1" applyFont="1" applyFill="1" applyBorder="1" applyAlignment="1">
      <alignment horizontal="center" vertical="center" wrapText="1"/>
    </xf>
    <xf numFmtId="4" fontId="18" fillId="33" borderId="36"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33" borderId="17" xfId="0" applyNumberFormat="1" applyFont="1" applyFill="1" applyBorder="1" applyAlignment="1">
      <alignment horizontal="center" vertical="center" wrapText="1"/>
    </xf>
    <xf numFmtId="3" fontId="18" fillId="33" borderId="70" xfId="0" applyNumberFormat="1" applyFont="1" applyFill="1" applyBorder="1" applyAlignment="1">
      <alignment horizontal="center" vertical="center" wrapText="1"/>
    </xf>
    <xf numFmtId="3" fontId="18" fillId="33" borderId="71" xfId="0" applyNumberFormat="1" applyFont="1" applyFill="1" applyBorder="1" applyAlignment="1">
      <alignment horizontal="center" vertical="center" wrapText="1"/>
    </xf>
    <xf numFmtId="3" fontId="18" fillId="33" borderId="72" xfId="0" applyNumberFormat="1" applyFont="1" applyFill="1" applyBorder="1" applyAlignment="1">
      <alignment horizontal="center" vertical="center" wrapText="1"/>
    </xf>
    <xf numFmtId="3" fontId="18" fillId="33" borderId="35" xfId="0" applyNumberFormat="1" applyFont="1" applyFill="1" applyBorder="1" applyAlignment="1">
      <alignment horizontal="center" vertical="center" wrapText="1"/>
    </xf>
    <xf numFmtId="3" fontId="18" fillId="33" borderId="19" xfId="0" applyNumberFormat="1" applyFont="1" applyFill="1" applyBorder="1" applyAlignment="1">
      <alignment horizontal="center" vertical="center" wrapText="1"/>
    </xf>
    <xf numFmtId="3" fontId="18" fillId="33" borderId="18" xfId="0" applyNumberFormat="1" applyFont="1" applyFill="1" applyBorder="1" applyAlignment="1">
      <alignment horizontal="center" vertical="center" wrapText="1"/>
    </xf>
    <xf numFmtId="1" fontId="18" fillId="33" borderId="70" xfId="0" applyNumberFormat="1" applyFont="1" applyFill="1" applyBorder="1" applyAlignment="1">
      <alignment horizontal="center" vertical="center"/>
    </xf>
    <xf numFmtId="1" fontId="18" fillId="33" borderId="71" xfId="0" applyNumberFormat="1" applyFont="1" applyFill="1" applyBorder="1" applyAlignment="1">
      <alignment horizontal="center" vertical="center"/>
    </xf>
    <xf numFmtId="1" fontId="18" fillId="33" borderId="72" xfId="0" applyNumberFormat="1" applyFont="1" applyFill="1" applyBorder="1" applyAlignment="1">
      <alignment horizontal="center" vertical="center"/>
    </xf>
    <xf numFmtId="3" fontId="18" fillId="33" borderId="36" xfId="0" applyNumberFormat="1" applyFont="1" applyFill="1" applyBorder="1" applyAlignment="1">
      <alignment horizontal="center" vertical="center" wrapText="1"/>
    </xf>
    <xf numFmtId="3" fontId="18" fillId="33" borderId="34" xfId="0" applyNumberFormat="1" applyFont="1" applyFill="1" applyBorder="1" applyAlignment="1">
      <alignment horizontal="center" vertical="center" wrapText="1"/>
    </xf>
    <xf numFmtId="3" fontId="18" fillId="33" borderId="11" xfId="0" applyNumberFormat="1" applyFont="1" applyFill="1" applyBorder="1" applyAlignment="1">
      <alignment horizontal="center" vertical="center" wrapText="1"/>
    </xf>
    <xf numFmtId="0" fontId="18" fillId="33" borderId="7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48"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33" borderId="31" xfId="0" applyFont="1" applyFill="1" applyBorder="1" applyAlignment="1">
      <alignment horizontal="center" vertical="center" wrapText="1"/>
    </xf>
    <xf numFmtId="4" fontId="18" fillId="33" borderId="67" xfId="0" applyNumberFormat="1" applyFont="1" applyFill="1" applyBorder="1" applyAlignment="1">
      <alignment horizontal="center" vertical="center" wrapText="1"/>
    </xf>
    <xf numFmtId="4" fontId="18" fillId="33" borderId="13" xfId="0" applyNumberFormat="1" applyFont="1" applyFill="1" applyBorder="1" applyAlignment="1">
      <alignment horizontal="center" vertical="center" wrapText="1"/>
    </xf>
    <xf numFmtId="4" fontId="18" fillId="33" borderId="34" xfId="0" applyNumberFormat="1" applyFont="1" applyFill="1" applyBorder="1" applyAlignment="1">
      <alignment horizontal="center" vertical="center" wrapText="1"/>
    </xf>
    <xf numFmtId="4" fontId="18" fillId="33" borderId="11" xfId="0" applyNumberFormat="1"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7" xfId="0" applyFont="1" applyFill="1" applyBorder="1" applyAlignment="1">
      <alignment horizontal="center" vertical="center" wrapText="1"/>
    </xf>
    <xf numFmtId="4" fontId="18" fillId="33" borderId="51" xfId="0" applyNumberFormat="1" applyFont="1" applyFill="1" applyBorder="1" applyAlignment="1">
      <alignment horizontal="center" vertical="center" wrapText="1"/>
    </xf>
    <xf numFmtId="4" fontId="18" fillId="33" borderId="52" xfId="0" applyNumberFormat="1" applyFont="1" applyFill="1" applyBorder="1" applyAlignment="1">
      <alignment horizontal="center" vertical="center" wrapText="1"/>
    </xf>
    <xf numFmtId="4" fontId="18" fillId="33" borderId="46" xfId="0" applyNumberFormat="1" applyFont="1" applyFill="1" applyBorder="1" applyAlignment="1">
      <alignment horizontal="center" vertical="center" wrapText="1"/>
    </xf>
    <xf numFmtId="4" fontId="18" fillId="33" borderId="49" xfId="0" applyNumberFormat="1" applyFont="1" applyFill="1" applyBorder="1" applyAlignment="1">
      <alignment horizontal="center" vertical="center" wrapText="1"/>
    </xf>
    <xf numFmtId="4" fontId="18" fillId="33" borderId="50" xfId="0" applyNumberFormat="1" applyFont="1" applyFill="1" applyBorder="1" applyAlignment="1">
      <alignment horizontal="center" vertical="center" wrapText="1"/>
    </xf>
    <xf numFmtId="4" fontId="18" fillId="33" borderId="45" xfId="0" applyNumberFormat="1" applyFont="1" applyFill="1" applyBorder="1" applyAlignment="1">
      <alignment horizontal="center" vertical="center" wrapText="1"/>
    </xf>
    <xf numFmtId="4" fontId="18" fillId="33" borderId="0" xfId="0" applyNumberFormat="1" applyFont="1" applyFill="1" applyBorder="1" applyAlignment="1">
      <alignment horizontal="center" vertical="center" wrapText="1"/>
    </xf>
    <xf numFmtId="4" fontId="19" fillId="37" borderId="27" xfId="0" applyNumberFormat="1" applyFont="1" applyFill="1" applyBorder="1" applyAlignment="1">
      <alignment horizontal="right" vertical="center"/>
    </xf>
    <xf numFmtId="0" fontId="19" fillId="36" borderId="0" xfId="0" applyFont="1" applyFill="1"/>
    <xf numFmtId="0" fontId="19" fillId="0" borderId="0" xfId="0" applyFont="1" applyFill="1"/>
    <xf numFmtId="0" fontId="19" fillId="0" borderId="0" xfId="0" applyFont="1" applyFill="1" applyAlignment="1">
      <alignment horizontal="center"/>
    </xf>
    <xf numFmtId="3" fontId="19" fillId="0" borderId="0" xfId="0" applyNumberFormat="1" applyFont="1"/>
    <xf numFmtId="0" fontId="45" fillId="0" borderId="0" xfId="0" applyFont="1" applyAlignment="1">
      <alignment horizontal="center" vertical="center"/>
    </xf>
    <xf numFmtId="170" fontId="19" fillId="0" borderId="0" xfId="0" applyNumberFormat="1" applyFont="1"/>
    <xf numFmtId="0" fontId="18" fillId="0" borderId="0" xfId="0" applyFont="1"/>
    <xf numFmtId="3" fontId="18" fillId="0" borderId="10" xfId="0" applyNumberFormat="1" applyFont="1" applyBorder="1" applyAlignment="1">
      <alignment horizontal="center"/>
    </xf>
    <xf numFmtId="4" fontId="18" fillId="0" borderId="52" xfId="0" applyNumberFormat="1" applyFont="1" applyBorder="1" applyAlignment="1">
      <alignment horizontal="center" vertical="center" wrapText="1"/>
    </xf>
    <xf numFmtId="3" fontId="18" fillId="0" borderId="17" xfId="0" applyNumberFormat="1" applyFont="1" applyBorder="1" applyAlignment="1">
      <alignment horizontal="center"/>
    </xf>
    <xf numFmtId="4" fontId="18" fillId="0" borderId="46" xfId="0" applyNumberFormat="1" applyFont="1" applyBorder="1" applyAlignment="1"/>
    <xf numFmtId="0" fontId="18" fillId="33" borderId="17" xfId="0" applyFont="1" applyFill="1" applyBorder="1"/>
    <xf numFmtId="3" fontId="19" fillId="0" borderId="27" xfId="0" applyNumberFormat="1" applyFont="1" applyBorder="1"/>
    <xf numFmtId="170" fontId="19" fillId="0" borderId="27" xfId="0" applyNumberFormat="1" applyFont="1" applyBorder="1" applyAlignment="1">
      <alignment horizontal="right"/>
    </xf>
    <xf numFmtId="170" fontId="19" fillId="0" borderId="27" xfId="0" applyNumberFormat="1" applyFont="1" applyBorder="1"/>
    <xf numFmtId="0" fontId="19" fillId="0" borderId="27" xfId="0" applyFont="1" applyBorder="1"/>
    <xf numFmtId="170" fontId="31" fillId="0" borderId="15" xfId="0" applyNumberFormat="1" applyFont="1" applyBorder="1"/>
    <xf numFmtId="3" fontId="31" fillId="0" borderId="15" xfId="0" applyNumberFormat="1" applyFont="1" applyBorder="1"/>
    <xf numFmtId="4" fontId="31" fillId="0" borderId="15" xfId="0" applyNumberFormat="1" applyFont="1" applyBorder="1"/>
    <xf numFmtId="4" fontId="19" fillId="0" borderId="55" xfId="0" applyNumberFormat="1" applyFont="1" applyFill="1" applyBorder="1"/>
    <xf numFmtId="171" fontId="31" fillId="0" borderId="15" xfId="0" applyNumberFormat="1" applyFont="1" applyBorder="1"/>
    <xf numFmtId="172" fontId="19" fillId="0" borderId="55" xfId="0" applyNumberFormat="1" applyFont="1" applyFill="1" applyBorder="1"/>
    <xf numFmtId="171" fontId="19" fillId="0" borderId="55" xfId="0" applyNumberFormat="1" applyFont="1" applyFill="1" applyBorder="1"/>
    <xf numFmtId="173" fontId="19" fillId="0" borderId="15" xfId="0" applyNumberFormat="1" applyFont="1" applyBorder="1"/>
    <xf numFmtId="0" fontId="19" fillId="0" borderId="0" xfId="0" applyFont="1" applyAlignment="1">
      <alignment horizontal="center"/>
    </xf>
    <xf numFmtId="3" fontId="31" fillId="0" borderId="27" xfId="0" applyNumberFormat="1" applyFont="1" applyFill="1" applyBorder="1" applyAlignment="1">
      <alignment horizontal="center" vertical="center"/>
    </xf>
    <xf numFmtId="3" fontId="19" fillId="0" borderId="0" xfId="0" applyNumberFormat="1" applyFont="1" applyFill="1"/>
    <xf numFmtId="0" fontId="45" fillId="0" borderId="0" xfId="0" applyFont="1" applyFill="1" applyAlignment="1">
      <alignment horizontal="center" vertical="center"/>
    </xf>
    <xf numFmtId="170" fontId="19" fillId="0" borderId="0" xfId="0" applyNumberFormat="1" applyFont="1" applyFill="1"/>
    <xf numFmtId="0" fontId="19" fillId="0" borderId="70" xfId="0" applyFont="1" applyFill="1" applyBorder="1" applyAlignment="1">
      <alignment horizontal="left" vertical="center"/>
    </xf>
    <xf numFmtId="0" fontId="19" fillId="0" borderId="71" xfId="0" applyFont="1" applyFill="1" applyBorder="1" applyAlignment="1">
      <alignment horizontal="left" vertical="center"/>
    </xf>
    <xf numFmtId="0" fontId="19" fillId="0" borderId="72" xfId="0" applyFont="1" applyFill="1" applyBorder="1" applyAlignment="1">
      <alignment horizontal="left" vertical="center"/>
    </xf>
    <xf numFmtId="3" fontId="31" fillId="0" borderId="27" xfId="0" applyNumberFormat="1" applyFont="1" applyFill="1" applyBorder="1" applyAlignment="1">
      <alignment horizontal="right"/>
    </xf>
    <xf numFmtId="3" fontId="31" fillId="0" borderId="15" xfId="0" applyNumberFormat="1" applyFont="1" applyFill="1" applyBorder="1" applyAlignment="1">
      <alignment horizontal="right"/>
    </xf>
    <xf numFmtId="3" fontId="31" fillId="0" borderId="27" xfId="0" applyNumberFormat="1" applyFont="1" applyFill="1" applyBorder="1" applyAlignment="1">
      <alignment horizontal="center"/>
    </xf>
    <xf numFmtId="3" fontId="31" fillId="0" borderId="15" xfId="1" applyNumberFormat="1" applyFont="1" applyFill="1" applyBorder="1" applyAlignment="1">
      <alignment horizontal="right"/>
    </xf>
    <xf numFmtId="3" fontId="46" fillId="0" borderId="15" xfId="0" applyNumberFormat="1" applyFont="1" applyFill="1" applyBorder="1" applyAlignment="1">
      <alignment horizontal="center" vertical="center"/>
    </xf>
    <xf numFmtId="3" fontId="46" fillId="0" borderId="27" xfId="0" applyNumberFormat="1" applyFont="1" applyFill="1" applyBorder="1" applyAlignment="1">
      <alignment horizontal="center" vertical="center"/>
    </xf>
    <xf numFmtId="3" fontId="46" fillId="0" borderId="27" xfId="0" applyNumberFormat="1" applyFont="1" applyFill="1" applyBorder="1" applyAlignment="1">
      <alignment horizontal="right" vertical="center"/>
    </xf>
    <xf numFmtId="3" fontId="46" fillId="0" borderId="15" xfId="51"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4" fontId="46" fillId="0" borderId="15" xfId="0" applyNumberFormat="1" applyFont="1" applyFill="1" applyBorder="1" applyAlignment="1">
      <alignment horizontal="right"/>
    </xf>
    <xf numFmtId="0" fontId="31" fillId="0" borderId="27" xfId="0" applyFont="1" applyFill="1" applyBorder="1" applyAlignment="1">
      <alignment horizontal="right"/>
    </xf>
    <xf numFmtId="0" fontId="45" fillId="36" borderId="0" xfId="0" applyFont="1" applyFill="1" applyAlignment="1">
      <alignment horizontal="center" vertical="center"/>
    </xf>
    <xf numFmtId="3" fontId="18" fillId="0" borderId="10" xfId="0" applyNumberFormat="1" applyFont="1" applyBorder="1" applyAlignment="1"/>
    <xf numFmtId="3" fontId="18" fillId="0" borderId="17" xfId="0" applyNumberFormat="1" applyFont="1" applyBorder="1" applyAlignment="1"/>
    <xf numFmtId="10" fontId="19" fillId="0" borderId="27" xfId="0" applyNumberFormat="1" applyFont="1" applyBorder="1"/>
    <xf numFmtId="170" fontId="19" fillId="0" borderId="15" xfId="0" applyNumberFormat="1" applyFont="1" applyFill="1" applyBorder="1"/>
    <xf numFmtId="170" fontId="18" fillId="33" borderId="15" xfId="0" applyNumberFormat="1" applyFont="1" applyFill="1" applyBorder="1"/>
    <xf numFmtId="10" fontId="18" fillId="33" borderId="15" xfId="0" applyNumberFormat="1" applyFont="1" applyFill="1" applyBorder="1"/>
    <xf numFmtId="3" fontId="18" fillId="33" borderId="15" xfId="0" applyNumberFormat="1" applyFont="1" applyFill="1" applyBorder="1"/>
    <xf numFmtId="0" fontId="18" fillId="33" borderId="0" xfId="0" applyFont="1" applyFill="1"/>
    <xf numFmtId="170" fontId="19" fillId="33" borderId="15" xfId="0" applyNumberFormat="1" applyFont="1" applyFill="1" applyBorder="1"/>
    <xf numFmtId="10" fontId="19" fillId="33" borderId="15" xfId="0" applyNumberFormat="1" applyFont="1" applyFill="1" applyBorder="1"/>
    <xf numFmtId="3" fontId="19" fillId="33" borderId="15" xfId="0" applyNumberFormat="1" applyFont="1" applyFill="1" applyBorder="1"/>
    <xf numFmtId="0" fontId="19" fillId="33" borderId="0" xfId="0" applyFont="1" applyFill="1"/>
    <xf numFmtId="4" fontId="18" fillId="33" borderId="15" xfId="0" applyNumberFormat="1" applyFont="1" applyFill="1" applyBorder="1"/>
    <xf numFmtId="4" fontId="19" fillId="33" borderId="15" xfId="0" applyNumberFormat="1" applyFont="1" applyFill="1" applyBorder="1"/>
    <xf numFmtId="170" fontId="31" fillId="0" borderId="15" xfId="0" applyNumberFormat="1" applyFont="1" applyFill="1" applyBorder="1"/>
    <xf numFmtId="170" fontId="31" fillId="33" borderId="15" xfId="0" applyNumberFormat="1" applyFont="1" applyFill="1" applyBorder="1"/>
    <xf numFmtId="170" fontId="46" fillId="0" borderId="15" xfId="0" applyNumberFormat="1" applyFont="1" applyFill="1" applyBorder="1"/>
    <xf numFmtId="4" fontId="46" fillId="0" borderId="15" xfId="0" applyNumberFormat="1" applyFont="1" applyFill="1" applyBorder="1"/>
    <xf numFmtId="170" fontId="46" fillId="0" borderId="15" xfId="0" applyNumberFormat="1" applyFont="1" applyBorder="1"/>
    <xf numFmtId="0" fontId="19" fillId="0" borderId="27"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5" xfId="0" applyFont="1" applyBorder="1" applyAlignment="1">
      <alignment horizontal="center" vertical="center"/>
    </xf>
    <xf numFmtId="0" fontId="18" fillId="0" borderId="15" xfId="0" applyFont="1" applyFill="1" applyBorder="1" applyAlignment="1">
      <alignment horizontal="center" vertical="center"/>
    </xf>
    <xf numFmtId="0" fontId="19" fillId="34" borderId="15" xfId="0" applyFont="1" applyFill="1" applyBorder="1" applyAlignment="1">
      <alignment horizontal="center" vertical="center"/>
    </xf>
    <xf numFmtId="4" fontId="19" fillId="34" borderId="15" xfId="0" applyNumberFormat="1" applyFont="1" applyFill="1" applyBorder="1" applyAlignment="1">
      <alignment horizontal="center" vertical="center"/>
    </xf>
    <xf numFmtId="170" fontId="19" fillId="0" borderId="15" xfId="0" applyNumberFormat="1" applyFont="1" applyBorder="1" applyAlignment="1">
      <alignment horizontal="right"/>
    </xf>
    <xf numFmtId="173" fontId="31" fillId="0" borderId="15" xfId="0" applyNumberFormat="1" applyFont="1" applyBorder="1"/>
    <xf numFmtId="173" fontId="31" fillId="34" borderId="15" xfId="0" applyNumberFormat="1" applyFont="1" applyFill="1" applyBorder="1" applyAlignment="1">
      <alignment horizontal="right"/>
    </xf>
    <xf numFmtId="4" fontId="0" fillId="33" borderId="19" xfId="0" applyNumberFormat="1" applyFill="1" applyBorder="1" applyAlignment="1">
      <alignment wrapText="1"/>
    </xf>
    <xf numFmtId="3" fontId="31" fillId="0" borderId="15" xfId="0" applyNumberFormat="1" applyFont="1" applyFill="1" applyBorder="1"/>
    <xf numFmtId="1" fontId="31" fillId="0" borderId="27" xfId="0" applyNumberFormat="1" applyFont="1" applyFill="1" applyBorder="1" applyAlignment="1">
      <alignment horizontal="right"/>
    </xf>
    <xf numFmtId="1" fontId="31" fillId="0" borderId="15" xfId="0" applyNumberFormat="1" applyFont="1" applyFill="1" applyBorder="1" applyAlignment="1">
      <alignment horizontal="right"/>
    </xf>
    <xf numFmtId="0" fontId="47" fillId="0" borderId="15" xfId="0" applyFont="1" applyFill="1" applyBorder="1" applyAlignment="1">
      <alignment horizontal="right" vertical="center"/>
    </xf>
    <xf numFmtId="179" fontId="31" fillId="0" borderId="15" xfId="0" applyNumberFormat="1" applyFont="1" applyBorder="1"/>
    <xf numFmtId="3"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3" fontId="19" fillId="0" borderId="0" xfId="0" applyNumberFormat="1" applyFont="1" applyFill="1" applyBorder="1" applyAlignment="1">
      <alignment horizontal="center"/>
    </xf>
    <xf numFmtId="3" fontId="19" fillId="0" borderId="0" xfId="0" applyNumberFormat="1" applyFont="1" applyBorder="1"/>
    <xf numFmtId="170" fontId="19" fillId="0" borderId="0" xfId="0" applyNumberFormat="1" applyFont="1" applyBorder="1"/>
    <xf numFmtId="0" fontId="48" fillId="0" borderId="0" xfId="0" applyFont="1" applyBorder="1"/>
    <xf numFmtId="0" fontId="19" fillId="37" borderId="15" xfId="0" applyFont="1" applyFill="1" applyBorder="1"/>
    <xf numFmtId="0" fontId="46" fillId="0" borderId="0" xfId="0" applyFont="1"/>
  </cellXfs>
  <cellStyles count="86">
    <cellStyle name="20 % - Akzent1" xfId="21" builtinId="30" customBuiltin="1"/>
    <cellStyle name="20 % - Akzent2" xfId="25" builtinId="34" customBuiltin="1"/>
    <cellStyle name="20 % - Akzent3" xfId="29" builtinId="38" customBuiltin="1"/>
    <cellStyle name="20 % - Akzent4" xfId="33" builtinId="42" customBuiltin="1"/>
    <cellStyle name="20 % - Akzent5" xfId="37" builtinId="46" customBuiltin="1"/>
    <cellStyle name="20 % - Akzent6" xfId="41" builtinId="50" customBuiltin="1"/>
    <cellStyle name="40 % - Akzent1" xfId="22" builtinId="31" customBuiltin="1"/>
    <cellStyle name="40 % - Akzent2" xfId="26" builtinId="35" customBuiltin="1"/>
    <cellStyle name="40 % - Akzent3" xfId="30" builtinId="39" customBuiltin="1"/>
    <cellStyle name="40 % - Akzent4" xfId="34" builtinId="43" customBuiltin="1"/>
    <cellStyle name="40 % - Akzent5" xfId="38" builtinId="47" customBuiltin="1"/>
    <cellStyle name="40 % - Akzent6" xfId="42" builtinId="51" customBuiltin="1"/>
    <cellStyle name="60 % - Akzent1" xfId="23" builtinId="32" customBuiltin="1"/>
    <cellStyle name="60 % - Akzent2" xfId="27" builtinId="36" customBuiltin="1"/>
    <cellStyle name="60 % - Akzent3" xfId="31" builtinId="40" customBuiltin="1"/>
    <cellStyle name="60 % - Akzent4" xfId="35" builtinId="44" customBuiltin="1"/>
    <cellStyle name="60 % - Akzent5" xfId="39" builtinId="48" customBuiltin="1"/>
    <cellStyle name="60 % - Akzent6" xfId="43" builtinId="52" customBuiltin="1"/>
    <cellStyle name="Akzent1" xfId="20" builtinId="29" customBuiltin="1"/>
    <cellStyle name="Akzent2" xfId="24" builtinId="33" customBuiltin="1"/>
    <cellStyle name="Akzent3" xfId="28" builtinId="37" customBuiltin="1"/>
    <cellStyle name="Akzent4" xfId="32" builtinId="41" customBuiltin="1"/>
    <cellStyle name="Akzent5" xfId="36" builtinId="45" customBuiltin="1"/>
    <cellStyle name="Akzent6" xfId="40" builtinId="49" customBuiltin="1"/>
    <cellStyle name="Ausgabe" xfId="12" builtinId="21" customBuiltin="1"/>
    <cellStyle name="Berechnung" xfId="13" builtinId="22" customBuiltin="1"/>
    <cellStyle name="Dezimal 2" xfId="55" xr:uid="{00000000-0005-0000-0000-00001A000000}"/>
    <cellStyle name="Dezimal 2 2" xfId="56" xr:uid="{00000000-0005-0000-0000-00001B000000}"/>
    <cellStyle name="Dezimal 3" xfId="57" xr:uid="{00000000-0005-0000-0000-00001C000000}"/>
    <cellStyle name="Dezimal 4" xfId="58" xr:uid="{00000000-0005-0000-0000-00001D000000}"/>
    <cellStyle name="Eingabe" xfId="11" builtinId="20" customBuiltin="1"/>
    <cellStyle name="Ergebnis" xfId="19" builtinId="25" customBuiltin="1"/>
    <cellStyle name="Erklärender Text" xfId="18" builtinId="53" customBuiltin="1"/>
    <cellStyle name="Euro" xfId="59" xr:uid="{00000000-0005-0000-0000-000021000000}"/>
    <cellStyle name="Gut" xfId="8" builtinId="26" customBuiltin="1"/>
    <cellStyle name="Gut 2" xfId="45" xr:uid="{00000000-0005-0000-0000-000023000000}"/>
    <cellStyle name="Gut 3" xfId="47" xr:uid="{00000000-0005-0000-0000-000024000000}"/>
    <cellStyle name="Komma" xfId="1" builtinId="3"/>
    <cellStyle name="Komma 2" xfId="49" xr:uid="{00000000-0005-0000-0000-000026000000}"/>
    <cellStyle name="Neutral" xfId="10" builtinId="28" customBuiltin="1"/>
    <cellStyle name="Notiz" xfId="17" builtinId="10" customBuiltin="1"/>
    <cellStyle name="Notiz 2" xfId="60" xr:uid="{00000000-0005-0000-0000-000029000000}"/>
    <cellStyle name="Prozent" xfId="3" builtinId="5"/>
    <cellStyle name="Schlecht" xfId="9" builtinId="27" customBuiltin="1"/>
    <cellStyle name="Schlecht 2" xfId="46" xr:uid="{00000000-0005-0000-0000-00002C000000}"/>
    <cellStyle name="Standard" xfId="0" builtinId="0"/>
    <cellStyle name="Standard 2" xfId="44" xr:uid="{00000000-0005-0000-0000-00002E000000}"/>
    <cellStyle name="Standard 2 2" xfId="62" xr:uid="{00000000-0005-0000-0000-00002F000000}"/>
    <cellStyle name="Standard 2 3" xfId="61" xr:uid="{00000000-0005-0000-0000-000030000000}"/>
    <cellStyle name="Standard 3" xfId="51" xr:uid="{00000000-0005-0000-0000-000031000000}"/>
    <cellStyle name="Standard 3 2" xfId="64" xr:uid="{00000000-0005-0000-0000-000032000000}"/>
    <cellStyle name="Standard 3 3" xfId="63" xr:uid="{00000000-0005-0000-0000-000033000000}"/>
    <cellStyle name="Standard 4" xfId="65" xr:uid="{00000000-0005-0000-0000-000034000000}"/>
    <cellStyle name="Standard 5" xfId="66" xr:uid="{00000000-0005-0000-0000-000035000000}"/>
    <cellStyle name="Standard 6" xfId="67" xr:uid="{00000000-0005-0000-0000-000036000000}"/>
    <cellStyle name="Überschrift 1" xfId="4" builtinId="16" customBuiltin="1"/>
    <cellStyle name="Überschrift 2" xfId="5" builtinId="17" customBuiltin="1"/>
    <cellStyle name="Überschrift 3" xfId="6" builtinId="18" customBuiltin="1"/>
    <cellStyle name="Überschrift 4" xfId="7" builtinId="19" customBuiltin="1"/>
    <cellStyle name="Überschrift 5" xfId="48" xr:uid="{00000000-0005-0000-0000-00003B000000}"/>
    <cellStyle name="Überschrift 5 2" xfId="53" xr:uid="{00000000-0005-0000-0000-00003C000000}"/>
    <cellStyle name="Verknüpfte Zelle" xfId="14" builtinId="24" customBuiltin="1"/>
    <cellStyle name="Währung" xfId="2" builtinId="4"/>
    <cellStyle name="Währung [0] 2" xfId="68" xr:uid="{00000000-0005-0000-0000-00003F000000}"/>
    <cellStyle name="Währung 10" xfId="69" xr:uid="{00000000-0005-0000-0000-000040000000}"/>
    <cellStyle name="Währung 11" xfId="70" xr:uid="{00000000-0005-0000-0000-000041000000}"/>
    <cellStyle name="Währung 12" xfId="71" xr:uid="{00000000-0005-0000-0000-000042000000}"/>
    <cellStyle name="Währung 13" xfId="72" xr:uid="{00000000-0005-0000-0000-000043000000}"/>
    <cellStyle name="Währung 14" xfId="73" xr:uid="{00000000-0005-0000-0000-000044000000}"/>
    <cellStyle name="Währung 15" xfId="83" xr:uid="{00000000-0005-0000-0000-000045000000}"/>
    <cellStyle name="Währung 16" xfId="85" xr:uid="{00000000-0005-0000-0000-000046000000}"/>
    <cellStyle name="Währung 17" xfId="84" xr:uid="{00000000-0005-0000-0000-000047000000}"/>
    <cellStyle name="Währung 18" xfId="54" xr:uid="{00000000-0005-0000-0000-000048000000}"/>
    <cellStyle name="Währung 19" xfId="52" xr:uid="{00000000-0005-0000-0000-000049000000}"/>
    <cellStyle name="Währung 2" xfId="50" xr:uid="{00000000-0005-0000-0000-00004A000000}"/>
    <cellStyle name="Währung 2 2" xfId="75" xr:uid="{00000000-0005-0000-0000-00004B000000}"/>
    <cellStyle name="Währung 2 3" xfId="74" xr:uid="{00000000-0005-0000-0000-00004C000000}"/>
    <cellStyle name="Währung 3" xfId="76" xr:uid="{00000000-0005-0000-0000-00004D000000}"/>
    <cellStyle name="Währung 4" xfId="77" xr:uid="{00000000-0005-0000-0000-00004E000000}"/>
    <cellStyle name="Währung 5" xfId="78" xr:uid="{00000000-0005-0000-0000-00004F000000}"/>
    <cellStyle name="Währung 6" xfId="79" xr:uid="{00000000-0005-0000-0000-000050000000}"/>
    <cellStyle name="Währung 7" xfId="80" xr:uid="{00000000-0005-0000-0000-000051000000}"/>
    <cellStyle name="Währung 8" xfId="81" xr:uid="{00000000-0005-0000-0000-000052000000}"/>
    <cellStyle name="Währung 9" xfId="82" xr:uid="{00000000-0005-0000-0000-000053000000}"/>
    <cellStyle name="Warnender Text" xfId="16" builtinId="11" customBuiltin="1"/>
    <cellStyle name="Zelle überprüfen" xfId="1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28.xml"/><Relationship Id="rId51" Type="http://schemas.openxmlformats.org/officeDocument/2006/relationships/revisionLog" Target="revisionLog7.xml"/><Relationship Id="rId80" Type="http://schemas.openxmlformats.org/officeDocument/2006/relationships/revisionLog" Target="revisionLog41.xml"/><Relationship Id="rId85" Type="http://schemas.openxmlformats.org/officeDocument/2006/relationships/revisionLog" Target="revisionLog44.xml"/><Relationship Id="rId89" Type="http://schemas.openxmlformats.org/officeDocument/2006/relationships/revisionLog" Target="revisionLog48.xml"/><Relationship Id="rId47" Type="http://schemas.openxmlformats.org/officeDocument/2006/relationships/revisionLog" Target="revisionLog3.xml"/><Relationship Id="rId50" Type="http://schemas.openxmlformats.org/officeDocument/2006/relationships/revisionLog" Target="revisionLog6.xml"/><Relationship Id="rId55" Type="http://schemas.openxmlformats.org/officeDocument/2006/relationships/revisionLog" Target="revisionLog11.xml"/><Relationship Id="rId63" Type="http://schemas.openxmlformats.org/officeDocument/2006/relationships/revisionLog" Target="revisionLog19.xml"/><Relationship Id="rId68" Type="http://schemas.openxmlformats.org/officeDocument/2006/relationships/revisionLog" Target="revisionLog24.xml"/><Relationship Id="rId76" Type="http://schemas.openxmlformats.org/officeDocument/2006/relationships/revisionLog" Target="revisionLog31.xml"/><Relationship Id="rId84" Type="http://schemas.openxmlformats.org/officeDocument/2006/relationships/revisionLog" Target="revisionLog43.xml"/><Relationship Id="rId71" Type="http://schemas.openxmlformats.org/officeDocument/2006/relationships/revisionLog" Target="revisionLog27.xml"/><Relationship Id="rId46" Type="http://schemas.openxmlformats.org/officeDocument/2006/relationships/revisionLog" Target="revisionLog2.xml"/><Relationship Id="rId59" Type="http://schemas.openxmlformats.org/officeDocument/2006/relationships/revisionLog" Target="revisionLog15.xml"/><Relationship Id="rId67" Type="http://schemas.openxmlformats.org/officeDocument/2006/relationships/revisionLog" Target="revisionLog23.xml"/><Relationship Id="rId75" Type="http://schemas.openxmlformats.org/officeDocument/2006/relationships/revisionLog" Target="revisionLog39.xml"/><Relationship Id="rId54" Type="http://schemas.openxmlformats.org/officeDocument/2006/relationships/revisionLog" Target="revisionLog10.xml"/><Relationship Id="rId62" Type="http://schemas.openxmlformats.org/officeDocument/2006/relationships/revisionLog" Target="revisionLog18.xml"/><Relationship Id="rId70" Type="http://schemas.openxmlformats.org/officeDocument/2006/relationships/revisionLog" Target="revisionLog26.xml"/><Relationship Id="rId83" Type="http://schemas.openxmlformats.org/officeDocument/2006/relationships/revisionLog" Target="revisionLog35.xml"/><Relationship Id="rId88" Type="http://schemas.openxmlformats.org/officeDocument/2006/relationships/revisionLog" Target="revisionLog47.xml"/><Relationship Id="rId91" Type="http://schemas.openxmlformats.org/officeDocument/2006/relationships/revisionLog" Target="revisionLog50.xml"/><Relationship Id="rId45" Type="http://schemas.openxmlformats.org/officeDocument/2006/relationships/revisionLog" Target="revisionLog1.xml"/><Relationship Id="rId79" Type="http://schemas.openxmlformats.org/officeDocument/2006/relationships/revisionLog" Target="revisionLog40.xml"/><Relationship Id="rId74" Type="http://schemas.openxmlformats.org/officeDocument/2006/relationships/revisionLog" Target="revisionLog30.xml"/><Relationship Id="rId53" Type="http://schemas.openxmlformats.org/officeDocument/2006/relationships/revisionLog" Target="revisionLog9.xml"/><Relationship Id="rId58" Type="http://schemas.openxmlformats.org/officeDocument/2006/relationships/revisionLog" Target="revisionLog14.xml"/><Relationship Id="rId66" Type="http://schemas.openxmlformats.org/officeDocument/2006/relationships/revisionLog" Target="revisionLog22.xml"/><Relationship Id="rId87" Type="http://schemas.openxmlformats.org/officeDocument/2006/relationships/revisionLog" Target="revisionLog46.xml"/><Relationship Id="rId49" Type="http://schemas.openxmlformats.org/officeDocument/2006/relationships/revisionLog" Target="revisionLog5.xml"/><Relationship Id="rId57" Type="http://schemas.openxmlformats.org/officeDocument/2006/relationships/revisionLog" Target="revisionLog13.xml"/><Relationship Id="rId61" Type="http://schemas.openxmlformats.org/officeDocument/2006/relationships/revisionLog" Target="revisionLog17.xml"/><Relationship Id="rId82" Type="http://schemas.openxmlformats.org/officeDocument/2006/relationships/revisionLog" Target="revisionLog34.xml"/><Relationship Id="rId90" Type="http://schemas.openxmlformats.org/officeDocument/2006/relationships/revisionLog" Target="revisionLog49.xml"/><Relationship Id="rId86" Type="http://schemas.openxmlformats.org/officeDocument/2006/relationships/revisionLog" Target="revisionLog45.xml"/><Relationship Id="rId52" Type="http://schemas.openxmlformats.org/officeDocument/2006/relationships/revisionLog" Target="revisionLog8.xml"/><Relationship Id="rId60" Type="http://schemas.openxmlformats.org/officeDocument/2006/relationships/revisionLog" Target="revisionLog16.xml"/><Relationship Id="rId65" Type="http://schemas.openxmlformats.org/officeDocument/2006/relationships/revisionLog" Target="revisionLog21.xml"/><Relationship Id="rId73" Type="http://schemas.openxmlformats.org/officeDocument/2006/relationships/revisionLog" Target="revisionLog29.xml"/><Relationship Id="rId78" Type="http://schemas.openxmlformats.org/officeDocument/2006/relationships/revisionLog" Target="revisionLog33.xml"/><Relationship Id="rId81" Type="http://schemas.openxmlformats.org/officeDocument/2006/relationships/revisionLog" Target="revisionLog42.xml"/><Relationship Id="rId77" Type="http://schemas.openxmlformats.org/officeDocument/2006/relationships/revisionLog" Target="revisionLog32.xml"/><Relationship Id="rId48" Type="http://schemas.openxmlformats.org/officeDocument/2006/relationships/revisionLog" Target="revisionLog4.xml"/><Relationship Id="rId56" Type="http://schemas.openxmlformats.org/officeDocument/2006/relationships/revisionLog" Target="revisionLog12.xml"/><Relationship Id="rId64" Type="http://schemas.openxmlformats.org/officeDocument/2006/relationships/revisionLog" Target="revisionLog20.xml"/><Relationship Id="rId69" Type="http://schemas.openxmlformats.org/officeDocument/2006/relationships/revisionLog" Target="revisionLog2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E73D3D6-62D5-444A-808D-90841C6CF30D}" diskRevisions="1" revisionId="18133" version="86">
  <header guid="{2D1C87F3-9EB3-4C28-849C-815E0746496A}" dateTime="2020-10-19T17:01:33" maxSheetId="13" userName="Westphal Marco" r:id="rId45" minRId="15898" maxRId="15899">
    <sheetIdMap count="12">
      <sheetId val="1"/>
      <sheetId val="2"/>
      <sheetId val="3"/>
      <sheetId val="4"/>
      <sheetId val="5"/>
      <sheetId val="6"/>
      <sheetId val="7"/>
      <sheetId val="8"/>
      <sheetId val="9"/>
      <sheetId val="10"/>
      <sheetId val="11"/>
      <sheetId val="12"/>
    </sheetIdMap>
  </header>
  <header guid="{D9E3C978-84BF-4C9D-A8D2-4D229A07F67F}" dateTime="2020-10-20T18:28:51" maxSheetId="13" userName="Westphal Marco" r:id="rId46">
    <sheetIdMap count="12">
      <sheetId val="1"/>
      <sheetId val="2"/>
      <sheetId val="3"/>
      <sheetId val="4"/>
      <sheetId val="5"/>
      <sheetId val="6"/>
      <sheetId val="7"/>
      <sheetId val="8"/>
      <sheetId val="9"/>
      <sheetId val="10"/>
      <sheetId val="11"/>
      <sheetId val="12"/>
    </sheetIdMap>
  </header>
  <header guid="{84E1B746-378C-4A42-8EB1-3512C41CDF1A}" dateTime="2020-10-21T08:52:34" maxSheetId="13" userName="Westphal Marco" r:id="rId47">
    <sheetIdMap count="12">
      <sheetId val="1"/>
      <sheetId val="2"/>
      <sheetId val="3"/>
      <sheetId val="4"/>
      <sheetId val="5"/>
      <sheetId val="6"/>
      <sheetId val="7"/>
      <sheetId val="8"/>
      <sheetId val="9"/>
      <sheetId val="10"/>
      <sheetId val="11"/>
      <sheetId val="12"/>
    </sheetIdMap>
  </header>
  <header guid="{C0DCBBC1-3D41-4B7F-A07D-19F51D1D1EED}" dateTime="2020-10-22T16:08:07" maxSheetId="13" userName="Brath Vivien" r:id="rId48" minRId="15900" maxRId="15901">
    <sheetIdMap count="12">
      <sheetId val="1"/>
      <sheetId val="2"/>
      <sheetId val="3"/>
      <sheetId val="4"/>
      <sheetId val="5"/>
      <sheetId val="6"/>
      <sheetId val="7"/>
      <sheetId val="8"/>
      <sheetId val="9"/>
      <sheetId val="10"/>
      <sheetId val="11"/>
      <sheetId val="12"/>
    </sheetIdMap>
  </header>
  <header guid="{D822AFA5-579A-4047-BCCB-D844D43A405F}" dateTime="2020-10-23T07:09:00" maxSheetId="13" userName="Brath Vivien" r:id="rId49" minRId="15912" maxRId="15951">
    <sheetIdMap count="12">
      <sheetId val="1"/>
      <sheetId val="2"/>
      <sheetId val="3"/>
      <sheetId val="4"/>
      <sheetId val="5"/>
      <sheetId val="6"/>
      <sheetId val="7"/>
      <sheetId val="8"/>
      <sheetId val="9"/>
      <sheetId val="10"/>
      <sheetId val="11"/>
      <sheetId val="12"/>
    </sheetIdMap>
  </header>
  <header guid="{49C1FBEA-D731-4B2E-A351-F252857D9AF1}" dateTime="2020-10-23T10:28:24" maxSheetId="13" userName="Brath Vivien" r:id="rId50" minRId="15962" maxRId="15976">
    <sheetIdMap count="12">
      <sheetId val="1"/>
      <sheetId val="2"/>
      <sheetId val="3"/>
      <sheetId val="4"/>
      <sheetId val="5"/>
      <sheetId val="6"/>
      <sheetId val="7"/>
      <sheetId val="8"/>
      <sheetId val="9"/>
      <sheetId val="10"/>
      <sheetId val="11"/>
      <sheetId val="12"/>
    </sheetIdMap>
  </header>
  <header guid="{36D138CD-0A1F-4AC0-8118-979CE2E43AAC}" dateTime="2020-10-23T10:33:38" maxSheetId="13" userName="Brath Vivien" r:id="rId51" minRId="15977" maxRId="15991">
    <sheetIdMap count="12">
      <sheetId val="1"/>
      <sheetId val="2"/>
      <sheetId val="3"/>
      <sheetId val="4"/>
      <sheetId val="5"/>
      <sheetId val="6"/>
      <sheetId val="7"/>
      <sheetId val="8"/>
      <sheetId val="9"/>
      <sheetId val="10"/>
      <sheetId val="11"/>
      <sheetId val="12"/>
    </sheetIdMap>
  </header>
  <header guid="{E4D83624-E7EB-4679-8A54-9921CFA34507}" dateTime="2020-10-23T10:37:52" maxSheetId="13" userName="Brath Vivien" r:id="rId52" minRId="15992" maxRId="16001">
    <sheetIdMap count="12">
      <sheetId val="1"/>
      <sheetId val="2"/>
      <sheetId val="3"/>
      <sheetId val="4"/>
      <sheetId val="5"/>
      <sheetId val="6"/>
      <sheetId val="7"/>
      <sheetId val="8"/>
      <sheetId val="9"/>
      <sheetId val="10"/>
      <sheetId val="11"/>
      <sheetId val="12"/>
    </sheetIdMap>
  </header>
  <header guid="{C53C556C-BA7B-4A49-9FA0-4BE0A0567527}" dateTime="2020-10-23T10:39:37" maxSheetId="13" userName="Brath Vivien" r:id="rId53" minRId="16002" maxRId="16011">
    <sheetIdMap count="12">
      <sheetId val="1"/>
      <sheetId val="2"/>
      <sheetId val="3"/>
      <sheetId val="4"/>
      <sheetId val="5"/>
      <sheetId val="6"/>
      <sheetId val="7"/>
      <sheetId val="8"/>
      <sheetId val="9"/>
      <sheetId val="10"/>
      <sheetId val="11"/>
      <sheetId val="12"/>
    </sheetIdMap>
  </header>
  <header guid="{59904E56-242C-4EAC-B0D7-4CF99E1458BC}" dateTime="2020-10-23T10:41:13" maxSheetId="13" userName="Brath Vivien" r:id="rId54" minRId="16012" maxRId="16021">
    <sheetIdMap count="12">
      <sheetId val="1"/>
      <sheetId val="2"/>
      <sheetId val="3"/>
      <sheetId val="4"/>
      <sheetId val="5"/>
      <sheetId val="6"/>
      <sheetId val="7"/>
      <sheetId val="8"/>
      <sheetId val="9"/>
      <sheetId val="10"/>
      <sheetId val="11"/>
      <sheetId val="12"/>
    </sheetIdMap>
  </header>
  <header guid="{458561A2-99A6-4C8A-B74F-96E266408549}" dateTime="2020-10-23T10:50:30" maxSheetId="13" userName="Brath Vivien" r:id="rId55" minRId="16022" maxRId="16030">
    <sheetIdMap count="12">
      <sheetId val="1"/>
      <sheetId val="2"/>
      <sheetId val="3"/>
      <sheetId val="4"/>
      <sheetId val="5"/>
      <sheetId val="6"/>
      <sheetId val="7"/>
      <sheetId val="8"/>
      <sheetId val="9"/>
      <sheetId val="10"/>
      <sheetId val="11"/>
      <sheetId val="12"/>
    </sheetIdMap>
  </header>
  <header guid="{89975781-1BCE-44C5-8D27-3957BE98479A}" dateTime="2020-10-23T10:51:06" maxSheetId="13" userName="Brath Vivien" r:id="rId56" minRId="16031" maxRId="16041">
    <sheetIdMap count="12">
      <sheetId val="1"/>
      <sheetId val="2"/>
      <sheetId val="3"/>
      <sheetId val="4"/>
      <sheetId val="5"/>
      <sheetId val="6"/>
      <sheetId val="7"/>
      <sheetId val="8"/>
      <sheetId val="9"/>
      <sheetId val="10"/>
      <sheetId val="11"/>
      <sheetId val="12"/>
    </sheetIdMap>
  </header>
  <header guid="{E0E0594A-BF5E-4E24-8B30-F3318D2C27F3}" dateTime="2020-10-23T10:51:50" maxSheetId="13" userName="Brath Vivien" r:id="rId57" minRId="16042" maxRId="16052">
    <sheetIdMap count="12">
      <sheetId val="1"/>
      <sheetId val="2"/>
      <sheetId val="3"/>
      <sheetId val="4"/>
      <sheetId val="5"/>
      <sheetId val="6"/>
      <sheetId val="7"/>
      <sheetId val="8"/>
      <sheetId val="9"/>
      <sheetId val="10"/>
      <sheetId val="11"/>
      <sheetId val="12"/>
    </sheetIdMap>
  </header>
  <header guid="{37A9D2AE-5E4F-45D1-AFE5-C25E7C696541}" dateTime="2020-10-23T10:52:30" maxSheetId="13" userName="Brath Vivien" r:id="rId58" minRId="16053" maxRId="16063">
    <sheetIdMap count="12">
      <sheetId val="1"/>
      <sheetId val="2"/>
      <sheetId val="3"/>
      <sheetId val="4"/>
      <sheetId val="5"/>
      <sheetId val="6"/>
      <sheetId val="7"/>
      <sheetId val="8"/>
      <sheetId val="9"/>
      <sheetId val="10"/>
      <sheetId val="11"/>
      <sheetId val="12"/>
    </sheetIdMap>
  </header>
  <header guid="{483C594B-88ED-4A59-BC1C-A9B3522B3708}" dateTime="2020-10-23T11:38:53" maxSheetId="13" userName="Brath Vivien" r:id="rId59" minRId="16064" maxRId="16077">
    <sheetIdMap count="12">
      <sheetId val="1"/>
      <sheetId val="2"/>
      <sheetId val="3"/>
      <sheetId val="4"/>
      <sheetId val="5"/>
      <sheetId val="6"/>
      <sheetId val="7"/>
      <sheetId val="8"/>
      <sheetId val="9"/>
      <sheetId val="10"/>
      <sheetId val="11"/>
      <sheetId val="12"/>
    </sheetIdMap>
  </header>
  <header guid="{2ED88801-8EB2-4B98-9EE0-60C1330C9DF7}" dateTime="2020-10-23T11:39:57" maxSheetId="13" userName="Brath Vivien" r:id="rId60" minRId="16078" maxRId="16082">
    <sheetIdMap count="12">
      <sheetId val="1"/>
      <sheetId val="2"/>
      <sheetId val="3"/>
      <sheetId val="4"/>
      <sheetId val="5"/>
      <sheetId val="6"/>
      <sheetId val="7"/>
      <sheetId val="8"/>
      <sheetId val="9"/>
      <sheetId val="10"/>
      <sheetId val="11"/>
      <sheetId val="12"/>
    </sheetIdMap>
  </header>
  <header guid="{9A9679DB-4CE2-41E5-90F1-551098848FF5}" dateTime="2020-10-23T11:41:04" maxSheetId="13" userName="Brath Vivien" r:id="rId61" minRId="16083" maxRId="16087">
    <sheetIdMap count="12">
      <sheetId val="1"/>
      <sheetId val="2"/>
      <sheetId val="3"/>
      <sheetId val="4"/>
      <sheetId val="5"/>
      <sheetId val="6"/>
      <sheetId val="7"/>
      <sheetId val="8"/>
      <sheetId val="9"/>
      <sheetId val="10"/>
      <sheetId val="11"/>
      <sheetId val="12"/>
    </sheetIdMap>
  </header>
  <header guid="{39DA8F2A-6B6F-42E3-A2EF-68C76D6CCB6C}" dateTime="2020-10-23T11:41:45" maxSheetId="13" userName="Brath Vivien" r:id="rId62" minRId="16088" maxRId="16092">
    <sheetIdMap count="12">
      <sheetId val="1"/>
      <sheetId val="2"/>
      <sheetId val="3"/>
      <sheetId val="4"/>
      <sheetId val="5"/>
      <sheetId val="6"/>
      <sheetId val="7"/>
      <sheetId val="8"/>
      <sheetId val="9"/>
      <sheetId val="10"/>
      <sheetId val="11"/>
      <sheetId val="12"/>
    </sheetIdMap>
  </header>
  <header guid="{B579E075-A4CB-42E4-A925-B9BFA40D5A09}" dateTime="2020-10-23T11:42:08" maxSheetId="13" userName="Brath Vivien" r:id="rId63" minRId="16093" maxRId="16101">
    <sheetIdMap count="12">
      <sheetId val="1"/>
      <sheetId val="2"/>
      <sheetId val="3"/>
      <sheetId val="4"/>
      <sheetId val="5"/>
      <sheetId val="6"/>
      <sheetId val="7"/>
      <sheetId val="8"/>
      <sheetId val="9"/>
      <sheetId val="10"/>
      <sheetId val="11"/>
      <sheetId val="12"/>
    </sheetIdMap>
  </header>
  <header guid="{CD2A29A6-A224-4859-AF12-98B89EA4D5BD}" dateTime="2020-10-23T11:42:42" maxSheetId="13" userName="Brath Vivien" r:id="rId64" minRId="16102" maxRId="16106">
    <sheetIdMap count="12">
      <sheetId val="1"/>
      <sheetId val="2"/>
      <sheetId val="3"/>
      <sheetId val="4"/>
      <sheetId val="5"/>
      <sheetId val="6"/>
      <sheetId val="7"/>
      <sheetId val="8"/>
      <sheetId val="9"/>
      <sheetId val="10"/>
      <sheetId val="11"/>
      <sheetId val="12"/>
    </sheetIdMap>
  </header>
  <header guid="{3444F94A-2DD8-493C-A3B3-8E1FB0AAB377}" dateTime="2020-10-23T11:44:18" maxSheetId="13" userName="Brath Vivien" r:id="rId65" minRId="16107" maxRId="16142">
    <sheetIdMap count="12">
      <sheetId val="1"/>
      <sheetId val="2"/>
      <sheetId val="3"/>
      <sheetId val="4"/>
      <sheetId val="5"/>
      <sheetId val="6"/>
      <sheetId val="7"/>
      <sheetId val="8"/>
      <sheetId val="9"/>
      <sheetId val="10"/>
      <sheetId val="11"/>
      <sheetId val="12"/>
    </sheetIdMap>
  </header>
  <header guid="{A8E2BA71-4038-4763-B40B-91D17E779B2D}" dateTime="2020-10-23T11:57:09" maxSheetId="13" userName="Brath Vivien" r:id="rId66" minRId="16143" maxRId="16145">
    <sheetIdMap count="12">
      <sheetId val="1"/>
      <sheetId val="2"/>
      <sheetId val="3"/>
      <sheetId val="4"/>
      <sheetId val="5"/>
      <sheetId val="6"/>
      <sheetId val="7"/>
      <sheetId val="8"/>
      <sheetId val="9"/>
      <sheetId val="10"/>
      <sheetId val="11"/>
      <sheetId val="12"/>
    </sheetIdMap>
  </header>
  <header guid="{639A6448-7765-4367-BF38-D337BDDFF5F6}" dateTime="2020-10-23T12:01:55" maxSheetId="13" userName="Brath Vivien" r:id="rId67" minRId="16146" maxRId="16148">
    <sheetIdMap count="12">
      <sheetId val="1"/>
      <sheetId val="2"/>
      <sheetId val="3"/>
      <sheetId val="4"/>
      <sheetId val="5"/>
      <sheetId val="6"/>
      <sheetId val="7"/>
      <sheetId val="8"/>
      <sheetId val="9"/>
      <sheetId val="10"/>
      <sheetId val="11"/>
      <sheetId val="12"/>
    </sheetIdMap>
  </header>
  <header guid="{77279391-00C7-4DA1-B175-1EE31C1F691B}" dateTime="2020-10-23T12:03:50" maxSheetId="13" userName="Brath Vivien" r:id="rId68" minRId="16149" maxRId="16151">
    <sheetIdMap count="12">
      <sheetId val="1"/>
      <sheetId val="2"/>
      <sheetId val="3"/>
      <sheetId val="4"/>
      <sheetId val="5"/>
      <sheetId val="6"/>
      <sheetId val="7"/>
      <sheetId val="8"/>
      <sheetId val="9"/>
      <sheetId val="10"/>
      <sheetId val="11"/>
      <sheetId val="12"/>
    </sheetIdMap>
  </header>
  <header guid="{8CBBDBB9-AF45-4B4D-A465-482FB419BAF1}" dateTime="2020-10-23T12:06:09" maxSheetId="13" userName="Brath Vivien" r:id="rId69" minRId="16152" maxRId="16163">
    <sheetIdMap count="12">
      <sheetId val="1"/>
      <sheetId val="2"/>
      <sheetId val="3"/>
      <sheetId val="4"/>
      <sheetId val="5"/>
      <sheetId val="6"/>
      <sheetId val="7"/>
      <sheetId val="8"/>
      <sheetId val="9"/>
      <sheetId val="10"/>
      <sheetId val="11"/>
      <sheetId val="12"/>
    </sheetIdMap>
  </header>
  <header guid="{181BB736-B274-4A5A-98CA-3BED96360A5A}" dateTime="2020-10-23T12:08:14" maxSheetId="13" userName="Brath Vivien" r:id="rId70" minRId="16164" maxRId="16166">
    <sheetIdMap count="12">
      <sheetId val="1"/>
      <sheetId val="2"/>
      <sheetId val="3"/>
      <sheetId val="4"/>
      <sheetId val="5"/>
      <sheetId val="6"/>
      <sheetId val="7"/>
      <sheetId val="8"/>
      <sheetId val="9"/>
      <sheetId val="10"/>
      <sheetId val="11"/>
      <sheetId val="12"/>
    </sheetIdMap>
  </header>
  <header guid="{D8372404-C63F-483C-8158-DE20D961FBE6}" dateTime="2020-10-23T12:09:35" maxSheetId="13" userName="Brath Vivien" r:id="rId71" minRId="16167" maxRId="16176">
    <sheetIdMap count="12">
      <sheetId val="1"/>
      <sheetId val="2"/>
      <sheetId val="3"/>
      <sheetId val="4"/>
      <sheetId val="5"/>
      <sheetId val="6"/>
      <sheetId val="7"/>
      <sheetId val="8"/>
      <sheetId val="9"/>
      <sheetId val="10"/>
      <sheetId val="11"/>
      <sheetId val="12"/>
    </sheetIdMap>
  </header>
  <header guid="{47D77742-0CAB-48B4-B2FE-8B6AB2FE341F}" dateTime="2020-10-23T12:12:09" maxSheetId="13" userName="Brath Vivien" r:id="rId72" minRId="16177" maxRId="16192">
    <sheetIdMap count="12">
      <sheetId val="1"/>
      <sheetId val="2"/>
      <sheetId val="3"/>
      <sheetId val="4"/>
      <sheetId val="5"/>
      <sheetId val="6"/>
      <sheetId val="7"/>
      <sheetId val="8"/>
      <sheetId val="9"/>
      <sheetId val="10"/>
      <sheetId val="11"/>
      <sheetId val="12"/>
    </sheetIdMap>
  </header>
  <header guid="{92C9A22B-E8D7-4C09-8C1D-2BCB1CF05D56}" dateTime="2020-10-23T12:15:40" maxSheetId="13" userName="Brath Vivien" r:id="rId73" minRId="16193" maxRId="16209">
    <sheetIdMap count="12">
      <sheetId val="1"/>
      <sheetId val="2"/>
      <sheetId val="3"/>
      <sheetId val="4"/>
      <sheetId val="5"/>
      <sheetId val="6"/>
      <sheetId val="7"/>
      <sheetId val="8"/>
      <sheetId val="9"/>
      <sheetId val="10"/>
      <sheetId val="11"/>
      <sheetId val="12"/>
    </sheetIdMap>
  </header>
  <header guid="{C24C8929-5DD9-4ADA-A650-281AC059A27D}" dateTime="2020-10-23T12:16:23" maxSheetId="13" userName="Brath Vivien" r:id="rId74" minRId="16210" maxRId="16219">
    <sheetIdMap count="12">
      <sheetId val="1"/>
      <sheetId val="2"/>
      <sheetId val="3"/>
      <sheetId val="4"/>
      <sheetId val="5"/>
      <sheetId val="6"/>
      <sheetId val="7"/>
      <sheetId val="8"/>
      <sheetId val="9"/>
      <sheetId val="10"/>
      <sheetId val="11"/>
      <sheetId val="12"/>
    </sheetIdMap>
  </header>
  <header guid="{ABF0188F-0660-4B6E-A691-3115FD9469F8}" dateTime="2020-10-23T12:16:46" maxSheetId="13" userName="Brath Vivien" r:id="rId75" minRId="16220" maxRId="16227">
    <sheetIdMap count="12">
      <sheetId val="1"/>
      <sheetId val="2"/>
      <sheetId val="3"/>
      <sheetId val="4"/>
      <sheetId val="5"/>
      <sheetId val="6"/>
      <sheetId val="7"/>
      <sheetId val="8"/>
      <sheetId val="9"/>
      <sheetId val="10"/>
      <sheetId val="11"/>
      <sheetId val="12"/>
    </sheetIdMap>
  </header>
  <header guid="{5CB6489C-CE1B-4066-A5C3-D3B7980B56A8}" dateTime="2020-10-23T16:33:01" maxSheetId="13" userName="Westphal Marco" r:id="rId76" minRId="16228" maxRId="16253">
    <sheetIdMap count="12">
      <sheetId val="1"/>
      <sheetId val="2"/>
      <sheetId val="3"/>
      <sheetId val="4"/>
      <sheetId val="5"/>
      <sheetId val="6"/>
      <sheetId val="7"/>
      <sheetId val="8"/>
      <sheetId val="9"/>
      <sheetId val="10"/>
      <sheetId val="11"/>
      <sheetId val="12"/>
    </sheetIdMap>
  </header>
  <header guid="{0B85D384-C5E1-42FB-B4D5-CFF52BCDCE44}" dateTime="2020-10-26T10:52:19" maxSheetId="13" userName="Brath Vivien" r:id="rId77" minRId="16254" maxRId="16258">
    <sheetIdMap count="12">
      <sheetId val="1"/>
      <sheetId val="2"/>
      <sheetId val="3"/>
      <sheetId val="4"/>
      <sheetId val="5"/>
      <sheetId val="6"/>
      <sheetId val="7"/>
      <sheetId val="8"/>
      <sheetId val="9"/>
      <sheetId val="10"/>
      <sheetId val="11"/>
      <sheetId val="12"/>
    </sheetIdMap>
  </header>
  <header guid="{14B5C223-FFFF-415B-BDE8-8CEB017D5F52}" dateTime="2020-10-26T10:54:12" maxSheetId="13" userName="Brath Vivien" r:id="rId78" minRId="16259" maxRId="16260">
    <sheetIdMap count="12">
      <sheetId val="1"/>
      <sheetId val="2"/>
      <sheetId val="3"/>
      <sheetId val="4"/>
      <sheetId val="5"/>
      <sheetId val="6"/>
      <sheetId val="7"/>
      <sheetId val="8"/>
      <sheetId val="9"/>
      <sheetId val="10"/>
      <sheetId val="11"/>
      <sheetId val="12"/>
    </sheetIdMap>
  </header>
  <header guid="{2A666087-D9E7-4068-987C-ACC4AA0DBF8B}" dateTime="2020-10-26T10:56:30" maxSheetId="13" userName="Brath Vivien" r:id="rId79" minRId="16261" maxRId="16268">
    <sheetIdMap count="12">
      <sheetId val="1"/>
      <sheetId val="2"/>
      <sheetId val="3"/>
      <sheetId val="4"/>
      <sheetId val="5"/>
      <sheetId val="6"/>
      <sheetId val="7"/>
      <sheetId val="8"/>
      <sheetId val="9"/>
      <sheetId val="10"/>
      <sheetId val="11"/>
      <sheetId val="12"/>
    </sheetIdMap>
  </header>
  <header guid="{DEAF48C2-459C-45A9-B4DC-0D424A9A6125}" dateTime="2020-10-26T10:59:07" maxSheetId="13" userName="Brath Vivien" r:id="rId80" minRId="16269" maxRId="16276">
    <sheetIdMap count="12">
      <sheetId val="1"/>
      <sheetId val="2"/>
      <sheetId val="3"/>
      <sheetId val="4"/>
      <sheetId val="5"/>
      <sheetId val="6"/>
      <sheetId val="7"/>
      <sheetId val="8"/>
      <sheetId val="9"/>
      <sheetId val="10"/>
      <sheetId val="11"/>
      <sheetId val="12"/>
    </sheetIdMap>
  </header>
  <header guid="{E58D0BC9-2423-48D0-82C7-63068DBF9F9B}" dateTime="2020-10-26T11:03:17" maxSheetId="13" userName="Brath Vivien" r:id="rId81" minRId="16277" maxRId="16361">
    <sheetIdMap count="12">
      <sheetId val="1"/>
      <sheetId val="2"/>
      <sheetId val="3"/>
      <sheetId val="4"/>
      <sheetId val="5"/>
      <sheetId val="6"/>
      <sheetId val="7"/>
      <sheetId val="8"/>
      <sheetId val="9"/>
      <sheetId val="10"/>
      <sheetId val="11"/>
      <sheetId val="12"/>
    </sheetIdMap>
  </header>
  <header guid="{9F0EFC79-1539-45F2-98DB-253F6A6E82AC}" dateTime="2020-10-26T13:01:49" maxSheetId="13" userName="Westphal Marco" r:id="rId82" minRId="16362" maxRId="16381">
    <sheetIdMap count="12">
      <sheetId val="1"/>
      <sheetId val="2"/>
      <sheetId val="3"/>
      <sheetId val="4"/>
      <sheetId val="5"/>
      <sheetId val="6"/>
      <sheetId val="7"/>
      <sheetId val="8"/>
      <sheetId val="9"/>
      <sheetId val="10"/>
      <sheetId val="11"/>
      <sheetId val="12"/>
    </sheetIdMap>
  </header>
  <header guid="{B5FFA9B9-38A2-4EA7-8D8B-A83C46EEC1F3}" dateTime="2020-10-26T14:21:54" maxSheetId="13" userName="Brath Vivien" r:id="rId83" minRId="16392" maxRId="16465">
    <sheetIdMap count="12">
      <sheetId val="1"/>
      <sheetId val="2"/>
      <sheetId val="3"/>
      <sheetId val="4"/>
      <sheetId val="5"/>
      <sheetId val="6"/>
      <sheetId val="7"/>
      <sheetId val="8"/>
      <sheetId val="9"/>
      <sheetId val="10"/>
      <sheetId val="11"/>
      <sheetId val="12"/>
    </sheetIdMap>
  </header>
  <header guid="{ECB9FE23-E876-4AA7-9101-FC595698A0C9}" dateTime="2020-10-26T14:24:50" maxSheetId="13" userName="Brath Vivien" r:id="rId84" minRId="16476" maxRId="16539">
    <sheetIdMap count="12">
      <sheetId val="1"/>
      <sheetId val="2"/>
      <sheetId val="3"/>
      <sheetId val="4"/>
      <sheetId val="5"/>
      <sheetId val="6"/>
      <sheetId val="7"/>
      <sheetId val="8"/>
      <sheetId val="9"/>
      <sheetId val="10"/>
      <sheetId val="11"/>
      <sheetId val="12"/>
    </sheetIdMap>
  </header>
  <header guid="{EA169064-58AE-47BF-A925-998460728BAA}" dateTime="2020-10-26T14:28:09" maxSheetId="13" userName="Brath Vivien" r:id="rId85" minRId="16540" maxRId="16595">
    <sheetIdMap count="12">
      <sheetId val="1"/>
      <sheetId val="2"/>
      <sheetId val="3"/>
      <sheetId val="4"/>
      <sheetId val="5"/>
      <sheetId val="6"/>
      <sheetId val="7"/>
      <sheetId val="8"/>
      <sheetId val="9"/>
      <sheetId val="10"/>
      <sheetId val="11"/>
      <sheetId val="12"/>
    </sheetIdMap>
  </header>
  <header guid="{3E128E13-02D0-470B-88D6-A1816E24F4B5}" dateTime="2020-10-26T14:30:59" maxSheetId="13" userName="Brath Vivien" r:id="rId86" minRId="16596" maxRId="16620">
    <sheetIdMap count="12">
      <sheetId val="1"/>
      <sheetId val="2"/>
      <sheetId val="3"/>
      <sheetId val="4"/>
      <sheetId val="5"/>
      <sheetId val="6"/>
      <sheetId val="7"/>
      <sheetId val="8"/>
      <sheetId val="9"/>
      <sheetId val="10"/>
      <sheetId val="11"/>
      <sheetId val="12"/>
    </sheetIdMap>
  </header>
  <header guid="{FF62FE6D-6B8C-4037-BC08-D4FF79479751}" dateTime="2020-10-26T14:35:40" maxSheetId="13" userName="Brath Vivien" r:id="rId87" minRId="16621" maxRId="16672">
    <sheetIdMap count="12">
      <sheetId val="1"/>
      <sheetId val="2"/>
      <sheetId val="3"/>
      <sheetId val="4"/>
      <sheetId val="5"/>
      <sheetId val="6"/>
      <sheetId val="7"/>
      <sheetId val="8"/>
      <sheetId val="9"/>
      <sheetId val="10"/>
      <sheetId val="11"/>
      <sheetId val="12"/>
    </sheetIdMap>
  </header>
  <header guid="{1FE62F4F-D7AF-4FAB-A71E-ECF0D89C85BF}" dateTime="2020-10-26T14:37:17" maxSheetId="13" userName="Brath Vivien" r:id="rId88" minRId="16683" maxRId="16696">
    <sheetIdMap count="12">
      <sheetId val="1"/>
      <sheetId val="2"/>
      <sheetId val="3"/>
      <sheetId val="4"/>
      <sheetId val="5"/>
      <sheetId val="6"/>
      <sheetId val="7"/>
      <sheetId val="8"/>
      <sheetId val="9"/>
      <sheetId val="10"/>
      <sheetId val="11"/>
      <sheetId val="12"/>
    </sheetIdMap>
  </header>
  <header guid="{4C25E387-E580-4BE9-B9FD-06F5F5681895}" dateTime="2020-10-26T14:38:46" maxSheetId="13" userName="Brath Vivien" r:id="rId89">
    <sheetIdMap count="12">
      <sheetId val="1"/>
      <sheetId val="2"/>
      <sheetId val="3"/>
      <sheetId val="4"/>
      <sheetId val="5"/>
      <sheetId val="6"/>
      <sheetId val="7"/>
      <sheetId val="8"/>
      <sheetId val="9"/>
      <sheetId val="10"/>
      <sheetId val="11"/>
      <sheetId val="12"/>
    </sheetIdMap>
  </header>
  <header guid="{BCE56BA0-02BE-455B-A6A6-6CEB0AB6FC2A}" dateTime="2020-10-27T10:03:59" maxSheetId="13" userName="Westphal Marco" r:id="rId90" minRId="16697" maxRId="16814">
    <sheetIdMap count="12">
      <sheetId val="1"/>
      <sheetId val="2"/>
      <sheetId val="3"/>
      <sheetId val="4"/>
      <sheetId val="5"/>
      <sheetId val="6"/>
      <sheetId val="7"/>
      <sheetId val="8"/>
      <sheetId val="9"/>
      <sheetId val="10"/>
      <sheetId val="11"/>
      <sheetId val="12"/>
    </sheetIdMap>
  </header>
  <header guid="{1E73D3D6-62D5-444A-808D-90841C6CF30D}" dateTime="2020-11-10T11:56:05" maxSheetId="13" userName="Westphal Marco" r:id="rId91" minRId="16825" maxRId="18123">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98" sId="9" numFmtId="4">
    <oc r="E21">
      <v>990</v>
    </oc>
    <nc r="E21">
      <v>2390</v>
    </nc>
  </rcc>
  <rcmt sheetId="9" cell="E21" guid="{00000000-0000-0000-0000-000000000000}" action="delete" author="Westphal Marco"/>
  <rcmt sheetId="9" cell="O21" guid="{00000000-0000-0000-0000-000000000000}" action="delete" author="Westphal Marco"/>
  <rcc rId="15899" sId="9" numFmtId="4">
    <oc r="O21">
      <v>-26620</v>
    </oc>
    <nc r="O21">
      <v>-25220</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12" sId="3" numFmtId="4">
    <nc r="AY19">
      <v>18.702999999999999</v>
    </nc>
  </rcc>
  <rcc rId="16013" sId="3" numFmtId="4">
    <nc r="AY20">
      <v>18.702999999999999</v>
    </nc>
  </rcc>
  <rcc rId="16014" sId="3" numFmtId="4">
    <nc r="AY21">
      <v>18.702999999999999</v>
    </nc>
  </rcc>
  <rcc rId="16015" sId="3" numFmtId="4">
    <nc r="AY22">
      <v>18.702999999999999</v>
    </nc>
  </rcc>
  <rcc rId="16016" sId="3" numFmtId="4">
    <nc r="AY23">
      <v>18.702999999999999</v>
    </nc>
  </rcc>
  <rcc rId="16017" sId="3" numFmtId="4">
    <nc r="AY24">
      <v>18.702999999999999</v>
    </nc>
  </rcc>
  <rcc rId="16018" sId="3" numFmtId="4">
    <nc r="AY25">
      <v>18.702999999999999</v>
    </nc>
  </rcc>
  <rcc rId="16019" sId="3" numFmtId="4">
    <nc r="AY26">
      <v>18.702999999999999</v>
    </nc>
  </rcc>
  <rcc rId="16020" sId="3" numFmtId="4">
    <nc r="AY27">
      <v>18.702999999999999</v>
    </nc>
  </rcc>
  <rcc rId="16021" sId="3" numFmtId="4">
    <nc r="AY28">
      <v>18.702999999999999</v>
    </nc>
  </rcc>
  <rfmt sheetId="3" sqref="AY19:AY28">
    <dxf>
      <numFmt numFmtId="171" formatCode="#,##0.000"/>
    </dxf>
  </rfmt>
  <rfmt sheetId="3" sqref="AY19:AY28">
    <dxf>
      <numFmt numFmtId="172" formatCode="#,##0.0000"/>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22" sId="5" numFmtId="4">
    <nc r="BE20">
      <v>18.923300000000001</v>
    </nc>
  </rcc>
  <rcc rId="16023" sId="5" odxf="1" dxf="1" numFmtId="4">
    <nc r="BE21">
      <v>18.923300000000001</v>
    </nc>
    <odxf>
      <numFmt numFmtId="4" formatCode="#,##0.00"/>
    </odxf>
    <ndxf>
      <numFmt numFmtId="172" formatCode="#,##0.0000"/>
    </ndxf>
  </rcc>
  <rcc rId="16024" sId="5" numFmtId="4">
    <nc r="BE22">
      <v>18.923300000000001</v>
    </nc>
  </rcc>
  <rcc rId="16025" sId="5" odxf="1" dxf="1" numFmtId="4">
    <nc r="BE23">
      <v>18.923300000000001</v>
    </nc>
    <odxf>
      <numFmt numFmtId="4" formatCode="#,##0.00"/>
    </odxf>
    <ndxf>
      <numFmt numFmtId="172" formatCode="#,##0.0000"/>
    </ndxf>
  </rcc>
  <rcc rId="16026" sId="5" numFmtId="4">
    <nc r="BE24">
      <v>18.923300000000001</v>
    </nc>
  </rcc>
  <rcc rId="16027" sId="5" odxf="1" dxf="1" numFmtId="4">
    <nc r="BE25">
      <v>18.923300000000001</v>
    </nc>
    <odxf>
      <numFmt numFmtId="4" formatCode="#,##0.00"/>
    </odxf>
    <ndxf>
      <numFmt numFmtId="172" formatCode="#,##0.0000"/>
    </ndxf>
  </rcc>
  <rcc rId="16028" sId="5" numFmtId="4">
    <nc r="BE26">
      <v>18.923300000000001</v>
    </nc>
  </rcc>
  <rcc rId="16029" sId="5" odxf="1" dxf="1" numFmtId="4">
    <nc r="BE27">
      <v>18.923300000000001</v>
    </nc>
    <odxf>
      <numFmt numFmtId="4" formatCode="#,##0.00"/>
    </odxf>
    <ndxf>
      <numFmt numFmtId="172" formatCode="#,##0.0000"/>
    </ndxf>
  </rcc>
  <rcc rId="16030" sId="5" numFmtId="4">
    <nc r="BE28">
      <v>18.923300000000001</v>
    </nc>
  </rcc>
  <rfmt sheetId="5" sqref="BE19:BE28">
    <dxf>
      <numFmt numFmtId="173" formatCode="#,##0.00000"/>
    </dxf>
  </rfmt>
  <rfmt sheetId="5" sqref="BE19:BE28">
    <dxf>
      <numFmt numFmtId="172" formatCode="#,##0.000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31" sId="5" numFmtId="4">
    <nc r="BE29">
      <v>24.577000000000002</v>
    </nc>
  </rcc>
  <rfmt sheetId="5" sqref="BE29">
    <dxf>
      <numFmt numFmtId="171" formatCode="#,##0.000"/>
    </dxf>
  </rfmt>
  <rcc rId="16032" sId="5" numFmtId="4">
    <nc r="BE30">
      <v>24.577000000000002</v>
    </nc>
  </rcc>
  <rcc rId="16033" sId="5" odxf="1" dxf="1" numFmtId="4">
    <nc r="BE31">
      <v>24.577000000000002</v>
    </nc>
    <odxf>
      <numFmt numFmtId="4" formatCode="#,##0.00"/>
    </odxf>
    <ndxf>
      <numFmt numFmtId="171" formatCode="#,##0.000"/>
    </ndxf>
  </rcc>
  <rcc rId="16034" sId="5" numFmtId="4">
    <nc r="BE32">
      <v>24.577000000000002</v>
    </nc>
  </rcc>
  <rcc rId="16035" sId="5" odxf="1" dxf="1" numFmtId="4">
    <nc r="BE33">
      <v>24.577000000000002</v>
    </nc>
    <odxf>
      <numFmt numFmtId="4" formatCode="#,##0.00"/>
    </odxf>
    <ndxf>
      <numFmt numFmtId="171" formatCode="#,##0.000"/>
    </ndxf>
  </rcc>
  <rcc rId="16036" sId="5" numFmtId="4">
    <nc r="BE34">
      <v>24.577000000000002</v>
    </nc>
  </rcc>
  <rcc rId="16037" sId="5" odxf="1" dxf="1" numFmtId="4">
    <nc r="BE35">
      <v>24.577000000000002</v>
    </nc>
    <odxf>
      <numFmt numFmtId="4" formatCode="#,##0.00"/>
    </odxf>
    <ndxf>
      <numFmt numFmtId="171" formatCode="#,##0.000"/>
    </ndxf>
  </rcc>
  <rcc rId="16038" sId="5" numFmtId="4">
    <nc r="BE36">
      <v>24.577000000000002</v>
    </nc>
  </rcc>
  <rcc rId="16039" sId="5" odxf="1" dxf="1" numFmtId="4">
    <nc r="BE37">
      <v>24.577000000000002</v>
    </nc>
    <odxf>
      <numFmt numFmtId="4" formatCode="#,##0.00"/>
    </odxf>
    <ndxf>
      <numFmt numFmtId="171" formatCode="#,##0.000"/>
    </ndxf>
  </rcc>
  <rcc rId="16040" sId="5" numFmtId="4">
    <nc r="BE38">
      <v>24.577000000000002</v>
    </nc>
  </rcc>
  <rcc rId="16041" sId="5" odxf="1" dxf="1" numFmtId="4">
    <nc r="BE39">
      <v>24.577000000000002</v>
    </nc>
    <odxf>
      <numFmt numFmtId="4" formatCode="#,##0.00"/>
    </odxf>
    <ndxf>
      <numFmt numFmtId="171" formatCode="#,##0.000"/>
    </ndxf>
  </rcc>
  <rfmt sheetId="5" sqref="BE29:BE39">
    <dxf>
      <numFmt numFmtId="172" formatCode="#,##0.0000"/>
    </dxf>
  </rfmt>
  <rfmt sheetId="5" sqref="BE29:BE39">
    <dxf>
      <numFmt numFmtId="171" formatCode="#,##0.00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42" sId="6" numFmtId="4">
    <nc r="AS29">
      <v>24.672000000000001</v>
    </nc>
  </rcc>
  <rfmt sheetId="6" sqref="AS29">
    <dxf>
      <numFmt numFmtId="171" formatCode="#,##0.000"/>
    </dxf>
  </rfmt>
  <rcc rId="16043" sId="6" numFmtId="4">
    <nc r="AS30">
      <v>24.672000000000001</v>
    </nc>
  </rcc>
  <rcc rId="16044" sId="6" odxf="1" dxf="1" numFmtId="4">
    <nc r="AS31">
      <v>24.672000000000001</v>
    </nc>
    <odxf>
      <numFmt numFmtId="4" formatCode="#,##0.00"/>
    </odxf>
    <ndxf>
      <numFmt numFmtId="171" formatCode="#,##0.000"/>
    </ndxf>
  </rcc>
  <rcc rId="16045" sId="6" numFmtId="4">
    <nc r="AS32">
      <v>24.672000000000001</v>
    </nc>
  </rcc>
  <rcc rId="16046" sId="6" odxf="1" dxf="1" numFmtId="4">
    <nc r="AS33">
      <v>24.672000000000001</v>
    </nc>
    <odxf>
      <numFmt numFmtId="4" formatCode="#,##0.00"/>
    </odxf>
    <ndxf>
      <numFmt numFmtId="171" formatCode="#,##0.000"/>
    </ndxf>
  </rcc>
  <rcc rId="16047" sId="6" numFmtId="4">
    <nc r="AS34">
      <v>24.672000000000001</v>
    </nc>
  </rcc>
  <rcc rId="16048" sId="6" odxf="1" dxf="1" numFmtId="4">
    <nc r="AS35">
      <v>24.672000000000001</v>
    </nc>
    <odxf>
      <numFmt numFmtId="4" formatCode="#,##0.00"/>
    </odxf>
    <ndxf>
      <numFmt numFmtId="171" formatCode="#,##0.000"/>
    </ndxf>
  </rcc>
  <rcc rId="16049" sId="6" numFmtId="4">
    <nc r="AS36">
      <v>24.672000000000001</v>
    </nc>
  </rcc>
  <rcc rId="16050" sId="6" odxf="1" dxf="1" numFmtId="4">
    <nc r="AS37">
      <v>24.672000000000001</v>
    </nc>
    <odxf>
      <numFmt numFmtId="4" formatCode="#,##0.00"/>
    </odxf>
    <ndxf>
      <numFmt numFmtId="171" formatCode="#,##0.000"/>
    </ndxf>
  </rcc>
  <rcc rId="16051" sId="6" numFmtId="4">
    <nc r="AS38">
      <v>24.672000000000001</v>
    </nc>
  </rcc>
  <rcc rId="16052" sId="6" odxf="1" dxf="1" numFmtId="4">
    <nc r="AS39">
      <v>24.672000000000001</v>
    </nc>
    <odxf>
      <numFmt numFmtId="4" formatCode="#,##0.00"/>
    </odxf>
    <ndxf>
      <numFmt numFmtId="171" formatCode="#,##0.000"/>
    </ndxf>
  </rcc>
  <rfmt sheetId="6" sqref="AS29:AS39">
    <dxf>
      <numFmt numFmtId="172" formatCode="#,##0.0000"/>
    </dxf>
  </rfmt>
  <rfmt sheetId="6" sqref="AS29:AS39">
    <dxf>
      <numFmt numFmtId="171" formatCode="#,##0.000"/>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CL30">
    <dxf>
      <numFmt numFmtId="172" formatCode="#,##0.0000"/>
      <fill>
        <patternFill patternType="none">
          <fgColor indexed="64"/>
          <bgColor indexed="65"/>
        </patternFill>
      </fill>
      <border diagonalUp="0" diagonalDown="0" outline="0">
        <left style="thin">
          <color indexed="64"/>
        </left>
        <right/>
        <top/>
        <bottom/>
      </border>
    </dxf>
  </rfmt>
  <rfmt sheetId="8" sqref="CL30">
    <dxf>
      <numFmt numFmtId="173" formatCode="#,##0.00000"/>
    </dxf>
  </rfmt>
  <rfmt sheetId="8" sqref="CL30">
    <dxf>
      <numFmt numFmtId="172" formatCode="#,##0.0000"/>
    </dxf>
  </rfmt>
  <rfmt sheetId="8" sqref="CL30">
    <dxf>
      <numFmt numFmtId="171" formatCode="#,##0.000"/>
    </dxf>
  </rfmt>
  <rcc rId="16053" sId="8" numFmtId="4">
    <nc r="CL30">
      <v>22.617000000000001</v>
    </nc>
  </rcc>
  <rcc rId="16054" sId="8">
    <nc r="CL31">
      <v>22.617000000000001</v>
    </nc>
  </rcc>
  <rfmt sheetId="8" sqref="CL31">
    <dxf>
      <numFmt numFmtId="172" formatCode="#,##0.0000"/>
      <fill>
        <patternFill patternType="none">
          <fgColor indexed="64"/>
          <bgColor indexed="65"/>
        </patternFill>
      </fill>
      <border diagonalUp="0" diagonalDown="0" outline="0">
        <left style="thin">
          <color indexed="64"/>
        </left>
        <right/>
        <top/>
        <bottom/>
      </border>
    </dxf>
  </rfmt>
  <rfmt sheetId="8" sqref="CL31">
    <dxf>
      <numFmt numFmtId="171" formatCode="#,##0.000"/>
    </dxf>
  </rfmt>
  <rcc rId="16055" sId="8" odxf="1" dxf="1" numFmtId="4">
    <nc r="CL32">
      <v>22.617000000000001</v>
    </nc>
    <odxf>
      <numFmt numFmtId="0" formatCode="General"/>
      <border outline="0">
        <left/>
      </border>
    </odxf>
    <ndxf>
      <numFmt numFmtId="171" formatCode="#,##0.000"/>
      <border outline="0">
        <left style="thin">
          <color indexed="64"/>
        </left>
      </border>
    </ndxf>
  </rcc>
  <rcc rId="16056" sId="8" odxf="1" dxf="1" numFmtId="4">
    <nc r="CL33">
      <v>22.617000000000001</v>
    </nc>
    <odxf>
      <numFmt numFmtId="0" formatCode="General"/>
      <border outline="0">
        <left/>
      </border>
    </odxf>
    <ndxf>
      <numFmt numFmtId="171" formatCode="#,##0.000"/>
      <border outline="0">
        <left style="thin">
          <color indexed="64"/>
        </left>
      </border>
    </ndxf>
  </rcc>
  <rcc rId="16057" sId="8" odxf="1" dxf="1" numFmtId="4">
    <nc r="CL34">
      <v>22.617000000000001</v>
    </nc>
    <odxf>
      <numFmt numFmtId="0" formatCode="General"/>
      <border outline="0">
        <left/>
      </border>
    </odxf>
    <ndxf>
      <numFmt numFmtId="171" formatCode="#,##0.000"/>
      <border outline="0">
        <left style="thin">
          <color indexed="64"/>
        </left>
      </border>
    </ndxf>
  </rcc>
  <rcc rId="16058" sId="8" odxf="1" dxf="1" numFmtId="4">
    <nc r="CL35">
      <v>22.617000000000001</v>
    </nc>
    <odxf>
      <numFmt numFmtId="0" formatCode="General"/>
      <border outline="0">
        <left/>
      </border>
    </odxf>
    <ndxf>
      <numFmt numFmtId="171" formatCode="#,##0.000"/>
      <border outline="0">
        <left style="thin">
          <color indexed="64"/>
        </left>
      </border>
    </ndxf>
  </rcc>
  <rcc rId="16059" sId="8" odxf="1" dxf="1" numFmtId="4">
    <nc r="CL36">
      <v>22.617000000000001</v>
    </nc>
    <odxf>
      <numFmt numFmtId="0" formatCode="General"/>
      <border outline="0">
        <left/>
      </border>
    </odxf>
    <ndxf>
      <numFmt numFmtId="171" formatCode="#,##0.000"/>
      <border outline="0">
        <left style="thin">
          <color indexed="64"/>
        </left>
      </border>
    </ndxf>
  </rcc>
  <rcc rId="16060" sId="8" odxf="1" dxf="1" numFmtId="4">
    <nc r="CL37">
      <v>22.617000000000001</v>
    </nc>
    <odxf>
      <numFmt numFmtId="0" formatCode="General"/>
      <border outline="0">
        <left/>
      </border>
    </odxf>
    <ndxf>
      <numFmt numFmtId="171" formatCode="#,##0.000"/>
      <border outline="0">
        <left style="thin">
          <color indexed="64"/>
        </left>
      </border>
    </ndxf>
  </rcc>
  <rcc rId="16061" sId="8" odxf="1" dxf="1" numFmtId="4">
    <nc r="CL38">
      <v>22.617000000000001</v>
    </nc>
    <odxf>
      <numFmt numFmtId="0" formatCode="General"/>
      <border outline="0">
        <left/>
      </border>
    </odxf>
    <ndxf>
      <numFmt numFmtId="171" formatCode="#,##0.000"/>
      <border outline="0">
        <left style="thin">
          <color indexed="64"/>
        </left>
      </border>
    </ndxf>
  </rcc>
  <rcc rId="16062" sId="8" odxf="1" dxf="1" numFmtId="4">
    <nc r="CL39">
      <v>22.617000000000001</v>
    </nc>
    <odxf>
      <numFmt numFmtId="0" formatCode="General"/>
      <border outline="0">
        <left/>
      </border>
    </odxf>
    <ndxf>
      <numFmt numFmtId="171" formatCode="#,##0.000"/>
      <border outline="0">
        <left style="thin">
          <color indexed="64"/>
        </left>
      </border>
    </ndxf>
  </rcc>
  <rcc rId="16063" sId="8" odxf="1" dxf="1" numFmtId="4">
    <nc r="CL40">
      <v>22.617000000000001</v>
    </nc>
    <odxf>
      <numFmt numFmtId="0" formatCode="General"/>
      <border outline="0">
        <left/>
      </border>
    </odxf>
    <ndxf>
      <numFmt numFmtId="171" formatCode="#,##0.000"/>
      <border outline="0">
        <left style="thin">
          <color indexed="64"/>
        </left>
      </border>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64" sId="3" numFmtId="4">
    <nc r="AY72">
      <v>19.07</v>
    </nc>
  </rcc>
  <rcc rId="16065" sId="3" numFmtId="4">
    <nc r="AY73">
      <v>19.07</v>
    </nc>
  </rcc>
  <rcc rId="16066" sId="3" numFmtId="4">
    <nc r="AY74">
      <v>19.07</v>
    </nc>
  </rcc>
  <rcc rId="16067" sId="3" numFmtId="4">
    <nc r="AY75">
      <v>19.07</v>
    </nc>
  </rcc>
  <rcc rId="16068" sId="3" numFmtId="4">
    <nc r="AY76">
      <v>19.07</v>
    </nc>
  </rcc>
  <rcc rId="16069" sId="4" numFmtId="4">
    <nc r="AZ20">
      <v>18.2758</v>
    </nc>
  </rcc>
  <rfmt sheetId="4" sqref="AZ20">
    <dxf>
      <numFmt numFmtId="171" formatCode="#,##0.000"/>
    </dxf>
  </rfmt>
  <rfmt sheetId="4" sqref="AZ20">
    <dxf>
      <numFmt numFmtId="172" formatCode="#,##0.0000"/>
    </dxf>
  </rfmt>
  <rcc rId="16070" sId="4" odxf="1" dxf="1" numFmtId="4">
    <nc r="AZ21">
      <v>18.2758</v>
    </nc>
    <odxf>
      <numFmt numFmtId="4" formatCode="#,##0.00"/>
    </odxf>
    <ndxf>
      <numFmt numFmtId="172" formatCode="#,##0.0000"/>
    </ndxf>
  </rcc>
  <rcc rId="16071" sId="4" odxf="1" dxf="1" numFmtId="4">
    <nc r="AZ22">
      <v>18.2758</v>
    </nc>
    <odxf>
      <numFmt numFmtId="4" formatCode="#,##0.00"/>
    </odxf>
    <ndxf>
      <numFmt numFmtId="172" formatCode="#,##0.0000"/>
    </ndxf>
  </rcc>
  <rcc rId="16072" sId="4" odxf="1" dxf="1" numFmtId="4">
    <nc r="AZ23">
      <v>18.2758</v>
    </nc>
    <odxf>
      <numFmt numFmtId="4" formatCode="#,##0.00"/>
    </odxf>
    <ndxf>
      <numFmt numFmtId="172" formatCode="#,##0.0000"/>
    </ndxf>
  </rcc>
  <rcc rId="16073" sId="4" odxf="1" dxf="1" numFmtId="4">
    <nc r="AZ24">
      <v>18.2758</v>
    </nc>
    <odxf>
      <numFmt numFmtId="4" formatCode="#,##0.00"/>
    </odxf>
    <ndxf>
      <numFmt numFmtId="172" formatCode="#,##0.0000"/>
    </ndxf>
  </rcc>
  <rcc rId="16074" sId="4" odxf="1" dxf="1" numFmtId="4">
    <nc r="AZ25">
      <v>18.2758</v>
    </nc>
    <odxf>
      <numFmt numFmtId="4" formatCode="#,##0.00"/>
    </odxf>
    <ndxf>
      <numFmt numFmtId="172" formatCode="#,##0.0000"/>
    </ndxf>
  </rcc>
  <rcc rId="16075" sId="4" odxf="1" dxf="1" numFmtId="4">
    <nc r="AZ26">
      <v>18.2758</v>
    </nc>
    <odxf>
      <numFmt numFmtId="4" formatCode="#,##0.00"/>
    </odxf>
    <ndxf>
      <numFmt numFmtId="172" formatCode="#,##0.0000"/>
    </ndxf>
  </rcc>
  <rcc rId="16076" sId="4" odxf="1" dxf="1" numFmtId="4">
    <nc r="AZ27">
      <v>18.2758</v>
    </nc>
    <odxf>
      <numFmt numFmtId="4" formatCode="#,##0.00"/>
    </odxf>
    <ndxf>
      <numFmt numFmtId="172" formatCode="#,##0.0000"/>
    </ndxf>
  </rcc>
  <rcc rId="16077" sId="4" odxf="1" dxf="1" numFmtId="4">
    <nc r="AZ28">
      <v>18.2758</v>
    </nc>
    <odxf>
      <numFmt numFmtId="4" formatCode="#,##0.00"/>
    </odxf>
    <ndxf>
      <numFmt numFmtId="172" formatCode="#,##0.0000"/>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78" sId="4" numFmtId="4">
    <nc r="AZ72">
      <v>18.04</v>
    </nc>
  </rcc>
  <rcc rId="16079" sId="4" numFmtId="4">
    <nc r="AZ73">
      <v>18.04</v>
    </nc>
  </rcc>
  <rcc rId="16080" sId="4" numFmtId="4">
    <nc r="AZ74">
      <v>18.04</v>
    </nc>
  </rcc>
  <rcc rId="16081" sId="4" numFmtId="4">
    <nc r="AZ75">
      <v>18.04</v>
    </nc>
  </rcc>
  <rcc rId="16082" sId="4" numFmtId="4">
    <nc r="AZ76">
      <v>18.04</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83" sId="5" numFmtId="4">
    <nc r="BE72">
      <v>18.04</v>
    </nc>
  </rcc>
  <rcc rId="16084" sId="5" numFmtId="4">
    <nc r="BE73">
      <v>18.04</v>
    </nc>
  </rcc>
  <rcc rId="16085" sId="5" numFmtId="4">
    <nc r="BE74">
      <v>18.04</v>
    </nc>
  </rcc>
  <rcc rId="16086" sId="5" numFmtId="4">
    <nc r="BE75">
      <v>18.04</v>
    </nc>
  </rcc>
  <rcc rId="16087" sId="5" numFmtId="4">
    <nc r="BE76">
      <v>18.04</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88" sId="6" numFmtId="4">
    <nc r="AS72">
      <v>17.989999999999998</v>
    </nc>
  </rcc>
  <rcc rId="16089" sId="6" numFmtId="4">
    <nc r="AS73">
      <v>17.989999999999998</v>
    </nc>
  </rcc>
  <rcc rId="16090" sId="6" numFmtId="4">
    <nc r="AS74">
      <v>17.989999999999998</v>
    </nc>
  </rcc>
  <rcc rId="16091" sId="6" numFmtId="4">
    <nc r="AS75">
      <v>17.989999999999998</v>
    </nc>
  </rcc>
  <rcc rId="16092" sId="6" numFmtId="4">
    <nc r="AS76">
      <v>17.989999999999998</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93" sId="7">
    <nc r="AN21">
      <v>17.975000000000001</v>
    </nc>
  </rcc>
  <rcc rId="16094" sId="7">
    <nc r="AN22">
      <v>17.975000000000001</v>
    </nc>
  </rcc>
  <rcc rId="16095" sId="7">
    <nc r="AN23">
      <v>17.975000000000001</v>
    </nc>
  </rcc>
  <rcc rId="16096" sId="7">
    <nc r="AN24">
      <v>17.975000000000001</v>
    </nc>
  </rcc>
  <rcc rId="16097" sId="7">
    <nc r="AN25">
      <v>17.975000000000001</v>
    </nc>
  </rcc>
  <rcc rId="16098" sId="7">
    <nc r="AN26">
      <v>17.975000000000001</v>
    </nc>
  </rcc>
  <rcc rId="16099" sId="7">
    <nc r="AN27">
      <v>17.975000000000001</v>
    </nc>
  </rcc>
  <rcc rId="16100" sId="7">
    <nc r="AN28">
      <v>17.975000000000001</v>
    </nc>
  </rcc>
  <rcc rId="16101" sId="7">
    <nc r="AN29">
      <v>17.975000000000001</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G87:G96">
    <dxf>
      <numFmt numFmtId="164" formatCode="#,##0.0"/>
    </dxf>
  </rfmt>
  <rfmt sheetId="8" sqref="G87:G96">
    <dxf>
      <numFmt numFmtId="3" formatCode="#,##0"/>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2" sId="7">
    <nc r="AN74">
      <v>17.989999999999998</v>
    </nc>
  </rcc>
  <rcc rId="16103" sId="7">
    <nc r="AN75">
      <v>17.989999999999998</v>
    </nc>
  </rcc>
  <rcc rId="16104" sId="7">
    <nc r="AN76">
      <v>17.989999999999998</v>
    </nc>
  </rcc>
  <rcc rId="16105" sId="7">
    <nc r="AN77">
      <v>17.989999999999998</v>
    </nc>
  </rcc>
  <rcc rId="16106" sId="7">
    <nc r="AN78">
      <v>17.989999999999998</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7" sId="8">
    <oc r="CL3" t="inlineStr">
      <is>
        <t xml:space="preserve">Amtsumlagesatz in % </t>
      </is>
    </oc>
    <nc r="CL3"/>
  </rcc>
  <rcc rId="16108" sId="8">
    <oc r="CL6" t="inlineStr">
      <is>
        <t>amtsfrei</t>
      </is>
    </oc>
    <nc r="CL6"/>
  </rcc>
  <rcc rId="16109" sId="8">
    <oc r="CL7" t="inlineStr">
      <is>
        <t>amtsfrei</t>
      </is>
    </oc>
    <nc r="CL7"/>
  </rcc>
  <rcc rId="16110" sId="8">
    <oc r="CL8" t="inlineStr">
      <is>
        <t>amtsfrei</t>
      </is>
    </oc>
    <nc r="CL8"/>
  </rcc>
  <rcc rId="16111" sId="8">
    <oc r="CL9" t="inlineStr">
      <is>
        <t>amtsfrei</t>
      </is>
    </oc>
    <nc r="CL9"/>
  </rcc>
  <rcc rId="16112" sId="8">
    <oc r="CL10" t="inlineStr">
      <is>
        <t>amtsfrei</t>
      </is>
    </oc>
    <nc r="CL10"/>
  </rcc>
  <rcc rId="16113" sId="8">
    <oc r="CL11" t="inlineStr">
      <is>
        <t>amtsfrei</t>
      </is>
    </oc>
    <nc r="CL11"/>
  </rcc>
  <rcc rId="16114" sId="8">
    <oc r="CL12" t="inlineStr">
      <is>
        <t>amtsfrei</t>
      </is>
    </oc>
    <nc r="CL12"/>
  </rcc>
  <rcc rId="16115" sId="8">
    <oc r="CL13" t="inlineStr">
      <is>
        <t>amtsfrei</t>
      </is>
    </oc>
    <nc r="CL13"/>
  </rcc>
  <rcc rId="16116" sId="8" numFmtId="4">
    <oc r="CL14">
      <v>18.54</v>
    </oc>
    <nc r="CL14"/>
  </rcc>
  <rcc rId="16117" sId="8" numFmtId="4">
    <oc r="CL15">
      <v>18.54</v>
    </oc>
    <nc r="CL15"/>
  </rcc>
  <rcc rId="16118" sId="8" numFmtId="4">
    <oc r="CL16">
      <v>18.54</v>
    </oc>
    <nc r="CL16"/>
  </rcc>
  <rcc rId="16119" sId="8" numFmtId="4">
    <oc r="CL17">
      <v>18.54</v>
    </oc>
    <nc r="CL17"/>
  </rcc>
  <rcc rId="16120" sId="8" numFmtId="4">
    <oc r="CL18">
      <v>18.54</v>
    </oc>
    <nc r="CL18"/>
  </rcc>
  <rcc rId="16121" sId="8" numFmtId="4">
    <oc r="CL19">
      <v>18.54</v>
    </oc>
    <nc r="CL19"/>
  </rcc>
  <rcc rId="16122" sId="8" numFmtId="4">
    <oc r="CL20">
      <v>19.198599999999999</v>
    </oc>
    <nc r="CL20"/>
  </rcc>
  <rcc rId="16123" sId="8" numFmtId="4">
    <oc r="CL21">
      <v>19.198599999999999</v>
    </oc>
    <nc r="CL21"/>
  </rcc>
  <rcc rId="16124" sId="8" numFmtId="4">
    <oc r="CL22">
      <v>19.198599999999999</v>
    </oc>
    <nc r="CL22"/>
  </rcc>
  <rcc rId="16125" sId="8" numFmtId="4">
    <oc r="CL23">
      <v>19.198599999999999</v>
    </oc>
    <nc r="CL23"/>
  </rcc>
  <rcc rId="16126" sId="8" numFmtId="4">
    <oc r="CL24">
      <v>19.198599999999999</v>
    </oc>
    <nc r="CL24"/>
  </rcc>
  <rcc rId="16127" sId="8" numFmtId="4">
    <oc r="CL25">
      <v>19.198599999999999</v>
    </oc>
    <nc r="CL25"/>
  </rcc>
  <rcc rId="16128" sId="8" numFmtId="4">
    <oc r="CL26">
      <v>19.198599999999999</v>
    </oc>
    <nc r="CL26"/>
  </rcc>
  <rcc rId="16129" sId="8" numFmtId="4">
    <oc r="CL27">
      <v>19.198599999999999</v>
    </oc>
    <nc r="CL27"/>
  </rcc>
  <rcc rId="16130" sId="8" numFmtId="4">
    <oc r="CL28">
      <v>19.198599999999999</v>
    </oc>
    <nc r="CL28"/>
  </rcc>
  <rcc rId="16131" sId="8" numFmtId="4">
    <oc r="CL29">
      <v>19.198599999999999</v>
    </oc>
    <nc r="CL29"/>
  </rcc>
  <rcc rId="16132" sId="8" numFmtId="4">
    <oc r="CL30">
      <v>22.617000000000001</v>
    </oc>
    <nc r="CL30"/>
  </rcc>
  <rcc rId="16133" sId="8" numFmtId="4">
    <oc r="CL31">
      <v>22.617000000000001</v>
    </oc>
    <nc r="CL31"/>
  </rcc>
  <rcc rId="16134" sId="8" numFmtId="4">
    <oc r="CL32">
      <v>22.617000000000001</v>
    </oc>
    <nc r="CL32"/>
  </rcc>
  <rcc rId="16135" sId="8" numFmtId="4">
    <oc r="CL33">
      <v>22.617000000000001</v>
    </oc>
    <nc r="CL33"/>
  </rcc>
  <rcc rId="16136" sId="8" numFmtId="4">
    <oc r="CL34">
      <v>22.617000000000001</v>
    </oc>
    <nc r="CL34"/>
  </rcc>
  <rcc rId="16137" sId="8" numFmtId="4">
    <oc r="CL35">
      <v>22.617000000000001</v>
    </oc>
    <nc r="CL35"/>
  </rcc>
  <rcc rId="16138" sId="8" numFmtId="4">
    <oc r="CL36">
      <v>22.617000000000001</v>
    </oc>
    <nc r="CL36"/>
  </rcc>
  <rcc rId="16139" sId="8" numFmtId="4">
    <oc r="CL37">
      <v>22.617000000000001</v>
    </oc>
    <nc r="CL37"/>
  </rcc>
  <rcc rId="16140" sId="8" numFmtId="4">
    <oc r="CL38">
      <v>22.617000000000001</v>
    </oc>
    <nc r="CL38"/>
  </rcc>
  <rcc rId="16141" sId="8" numFmtId="4">
    <oc r="CL39">
      <v>22.617000000000001</v>
    </oc>
    <nc r="CL39"/>
  </rcc>
  <rcc rId="16142" sId="8" numFmtId="4">
    <oc r="CL40">
      <v>22.617000000000001</v>
    </oc>
    <nc r="CL40"/>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43" sId="3" numFmtId="4">
    <nc r="AY56">
      <v>22.81</v>
    </nc>
  </rcc>
  <rcc rId="16144" sId="3" numFmtId="4">
    <nc r="AY57">
      <v>22.81</v>
    </nc>
  </rcc>
  <rcc rId="16145" sId="3" numFmtId="4">
    <nc r="AY58">
      <v>22.81</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46" sId="3" numFmtId="4">
    <nc r="AY67">
      <v>19.07</v>
    </nc>
  </rcc>
  <rcc rId="16147" sId="3" numFmtId="4">
    <nc r="AY68">
      <v>19.07</v>
    </nc>
  </rcc>
  <rcc rId="16148" sId="3" numFmtId="4">
    <nc r="AY70">
      <v>19.07</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49" sId="4" numFmtId="4">
    <nc r="AZ56">
      <v>24.57</v>
    </nc>
  </rcc>
  <rcc rId="16150" sId="4" numFmtId="4">
    <nc r="AZ57">
      <v>24.57</v>
    </nc>
  </rcc>
  <rcc rId="16151" sId="4" numFmtId="4">
    <nc r="AZ58">
      <v>24.57</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52" sId="4" numFmtId="4">
    <nc r="AZ67">
      <v>18.04</v>
    </nc>
  </rcc>
  <rcc rId="16153" sId="4" numFmtId="4">
    <nc r="AZ68">
      <v>18.04</v>
    </nc>
  </rcc>
  <rcc rId="16154" sId="4" numFmtId="4">
    <nc r="AZ85">
      <v>20.54</v>
    </nc>
  </rcc>
  <rcc rId="16155" sId="4" numFmtId="4">
    <nc r="AZ86">
      <v>20.54</v>
    </nc>
  </rcc>
  <rcc rId="16156" sId="4" numFmtId="4">
    <nc r="AZ87">
      <v>20.54</v>
    </nc>
  </rcc>
  <rcc rId="16157" sId="4" numFmtId="4">
    <nc r="AZ88">
      <v>20.54</v>
    </nc>
  </rcc>
  <rcc rId="16158" sId="4" numFmtId="4">
    <nc r="AZ89">
      <v>20.54</v>
    </nc>
  </rcc>
  <rcc rId="16159" sId="4" numFmtId="4">
    <nc r="AZ90">
      <v>20.54</v>
    </nc>
  </rcc>
  <rcc rId="16160" sId="4" numFmtId="4">
    <nc r="AZ91">
      <v>20.54</v>
    </nc>
  </rcc>
  <rcc rId="16161" sId="4" numFmtId="4">
    <nc r="AZ92">
      <v>20.54</v>
    </nc>
  </rcc>
  <rcc rId="16162" sId="4" numFmtId="4">
    <nc r="AZ93">
      <v>20.54</v>
    </nc>
  </rcc>
  <rcc rId="16163" sId="4" numFmtId="4">
    <nc r="AZ94">
      <v>20.54</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64" sId="5" numFmtId="4">
    <nc r="BE67">
      <v>18.04</v>
    </nc>
  </rcc>
  <rcc rId="16165" sId="5" numFmtId="4">
    <nc r="BE68">
      <v>18.04</v>
    </nc>
  </rcc>
  <rcc rId="16166" sId="5" numFmtId="4">
    <nc r="BE70">
      <v>18.04</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67" sId="5" numFmtId="4">
    <nc r="BE85">
      <v>23.59</v>
    </nc>
  </rcc>
  <rcc rId="16168" sId="5" numFmtId="4">
    <nc r="BE86">
      <v>23.59</v>
    </nc>
  </rcc>
  <rcc rId="16169" sId="5" numFmtId="4">
    <nc r="BE87">
      <v>23.59</v>
    </nc>
  </rcc>
  <rcc rId="16170" sId="5" numFmtId="4">
    <nc r="BE88">
      <v>23.59</v>
    </nc>
  </rcc>
  <rcc rId="16171" sId="5" numFmtId="4">
    <nc r="BE89">
      <v>23.59</v>
    </nc>
  </rcc>
  <rcc rId="16172" sId="5" numFmtId="4">
    <nc r="BE90">
      <v>23.59</v>
    </nc>
  </rcc>
  <rcc rId="16173" sId="5" numFmtId="4">
    <nc r="BE91">
      <v>23.59</v>
    </nc>
  </rcc>
  <rcc rId="16174" sId="5" numFmtId="4">
    <nc r="BE92">
      <v>23.59</v>
    </nc>
  </rcc>
  <rcc rId="16175" sId="5" numFmtId="4">
    <nc r="BE93">
      <v>23.59</v>
    </nc>
  </rcc>
  <rcc rId="16176" sId="5" numFmtId="4">
    <nc r="BE94">
      <v>23.59</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77" sId="6" numFmtId="4">
    <nc r="AS56">
      <v>22.17</v>
    </nc>
  </rcc>
  <rcc rId="16178" sId="6" numFmtId="4">
    <nc r="AS57">
      <v>22.17</v>
    </nc>
  </rcc>
  <rcc rId="16179" sId="6" numFmtId="4">
    <nc r="AS58">
      <v>22.17</v>
    </nc>
  </rcc>
  <rcc rId="16180" sId="6" numFmtId="4">
    <nc r="AS67">
      <v>17.989999999999998</v>
    </nc>
  </rcc>
  <rcc rId="16181" sId="6" numFmtId="4">
    <nc r="AS68">
      <v>17.989999999999998</v>
    </nc>
  </rcc>
  <rcc rId="16182" sId="6" numFmtId="4">
    <nc r="AS70">
      <v>17.989999999999998</v>
    </nc>
  </rcc>
  <rcc rId="16183" sId="6" numFmtId="4">
    <nc r="AS85">
      <v>25.58</v>
    </nc>
  </rcc>
  <rcc rId="16184" sId="6" numFmtId="4">
    <nc r="AS86">
      <v>25.58</v>
    </nc>
  </rcc>
  <rcc rId="16185" sId="6" numFmtId="4">
    <nc r="AS87">
      <v>25.58</v>
    </nc>
  </rcc>
  <rcc rId="16186" sId="6" numFmtId="4">
    <nc r="AS88">
      <v>25.58</v>
    </nc>
  </rcc>
  <rcc rId="16187" sId="6" numFmtId="4">
    <nc r="AS89">
      <v>25.58</v>
    </nc>
  </rcc>
  <rcc rId="16188" sId="6" numFmtId="4">
    <nc r="AS90">
      <v>25.58</v>
    </nc>
  </rcc>
  <rcc rId="16189" sId="6" numFmtId="4">
    <nc r="AS91">
      <v>25.58</v>
    </nc>
  </rcc>
  <rcc rId="16190" sId="6" numFmtId="4">
    <nc r="AS92">
      <v>25.58</v>
    </nc>
  </rcc>
  <rcc rId="16191" sId="6" numFmtId="4">
    <nc r="AS93">
      <v>25.58</v>
    </nc>
  </rcc>
  <rcc rId="16192" sId="6" numFmtId="4">
    <nc r="AS94">
      <v>25.58</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93" sId="7">
    <nc r="AN11" t="inlineStr">
      <is>
        <t>amtsfrei</t>
      </is>
    </nc>
  </rcc>
  <rcc rId="16194" sId="7">
    <nc r="AN12" t="inlineStr">
      <is>
        <t>amtsfrei</t>
      </is>
    </nc>
  </rcc>
  <rcc rId="16195" sId="7">
    <nc r="AN13" t="inlineStr">
      <is>
        <t>amtsfrei</t>
      </is>
    </nc>
  </rcc>
  <rcc rId="16196" sId="7">
    <nc r="AN57">
      <v>21.6</v>
    </nc>
  </rcc>
  <rcc rId="16197" sId="7">
    <nc r="AN58">
      <v>21.6</v>
    </nc>
  </rcc>
  <rcc rId="16198" sId="7">
    <nc r="AN59">
      <v>21.6</v>
    </nc>
  </rcc>
  <rcc rId="16199" sId="7">
    <nc r="AN69">
      <v>17.989999999999998</v>
    </nc>
  </rcc>
  <rcc rId="16200" sId="7">
    <nc r="AN70">
      <v>17.989999999999998</v>
    </nc>
  </rcc>
  <rcc rId="16201" sId="7">
    <nc r="AN72">
      <v>17.989999999999998</v>
    </nc>
  </rcc>
  <rcc rId="16202" sId="7">
    <nc r="AN79">
      <v>26.762</v>
    </nc>
  </rcc>
  <rcc rId="16203" sId="7">
    <nc r="AN80">
      <v>26.762</v>
    </nc>
  </rcc>
  <rcc rId="16204" sId="7">
    <nc r="AN81">
      <v>26.762</v>
    </nc>
  </rcc>
  <rcc rId="16205" sId="7">
    <nc r="AN82">
      <v>26.762</v>
    </nc>
  </rcc>
  <rcc rId="16206" sId="7">
    <nc r="AN83">
      <v>26.762</v>
    </nc>
  </rcc>
  <rcc rId="16207" sId="7">
    <nc r="AN84">
      <v>26.762</v>
    </nc>
  </rcc>
  <rcc rId="16208" sId="7">
    <nc r="AN85">
      <v>26.762</v>
    </nc>
  </rcc>
  <rcc rId="16209" sId="7">
    <nc r="AN86">
      <v>26.762</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U80" guid="{00000000-0000-0000-0000-000000000000}" action="delete" author="Westphal Marco"/>
  <rfmt sheetId="9" sqref="O97">
    <dxf>
      <fill>
        <patternFill patternType="solid">
          <bgColor rgb="FFFFFF00"/>
        </patternFill>
      </fill>
    </dxf>
  </rfmt>
  <rfmt sheetId="9" sqref="R97">
    <dxf>
      <fill>
        <patternFill patternType="solid">
          <bgColor rgb="FFFFFF00"/>
        </patternFill>
      </fill>
    </dxf>
  </rfmt>
  <rcmt sheetId="9" cell="O79" guid="{00000000-0000-0000-0000-000000000000}" action="delete" author="Westphal Marco"/>
  <rfmt sheetId="9" sqref="O101:R101">
    <dxf>
      <fill>
        <patternFill patternType="solid">
          <bgColor rgb="FFFFFF00"/>
        </patternFill>
      </fill>
    </dxf>
  </rfmt>
  <rfmt sheetId="9" sqref="O79">
    <dxf>
      <fill>
        <patternFill patternType="solid">
          <bgColor rgb="FFFFFF00"/>
        </patternFill>
      </fill>
    </dxf>
  </rfmt>
  <rfmt sheetId="9" sqref="W97">
    <dxf>
      <fill>
        <patternFill patternType="none">
          <bgColor auto="1"/>
        </patternFill>
      </fill>
    </dxf>
  </rfmt>
  <rcmt sheetId="9" cell="O60" guid="{2FCAFEF7-BFFB-4CB8-8CEB-E1043F903F1B}" author="Westphal Marco" newLength="42"/>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10" sId="7">
    <nc r="AN87">
      <v>24.87</v>
    </nc>
  </rcc>
  <rcc rId="16211" sId="7">
    <nc r="AN88">
      <v>24.87</v>
    </nc>
  </rcc>
  <rcc rId="16212" sId="7">
    <nc r="AN89">
      <v>24.87</v>
    </nc>
  </rcc>
  <rcc rId="16213" sId="7">
    <nc r="AN90">
      <v>24.87</v>
    </nc>
  </rcc>
  <rcc rId="16214" sId="7">
    <nc r="AN91">
      <v>24.87</v>
    </nc>
  </rcc>
  <rcc rId="16215" sId="7">
    <nc r="AN92">
      <v>24.87</v>
    </nc>
  </rcc>
  <rcc rId="16216" sId="7">
    <nc r="AN93">
      <v>24.87</v>
    </nc>
  </rcc>
  <rcc rId="16217" sId="7">
    <nc r="AN94">
      <v>24.87</v>
    </nc>
  </rcc>
  <rcc rId="16218" sId="7">
    <nc r="AN95">
      <v>24.87</v>
    </nc>
  </rcc>
  <rcc rId="16219" sId="7">
    <nc r="AN96">
      <v>24.87</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AL113" start="0" length="0">
    <dxf>
      <numFmt numFmtId="13" formatCode="0%"/>
    </dxf>
  </rfmt>
  <rfmt sheetId="9" sqref="AL65 AL100 AL53 AL76 AL6 AL12 AL58 AL66 AL110">
    <dxf>
      <numFmt numFmtId="13" formatCode="0%"/>
    </dxf>
  </rfmt>
  <rcc rId="16228" sId="9" numFmtId="13">
    <oc r="AL65">
      <v>400</v>
    </oc>
    <nc r="AL65">
      <v>4</v>
    </nc>
  </rcc>
  <rcc rId="16229" sId="9" numFmtId="13">
    <oc r="AL100">
      <v>400</v>
    </oc>
    <nc r="AL100">
      <v>4</v>
    </nc>
  </rcc>
  <rcc rId="16230" sId="9" numFmtId="13">
    <oc r="AL53">
      <v>390</v>
    </oc>
    <nc r="AL53">
      <v>3.9</v>
    </nc>
  </rcc>
  <rcc rId="16231" sId="9" numFmtId="13">
    <oc r="AL76">
      <v>339</v>
    </oc>
    <nc r="AL76">
      <v>3.39</v>
    </nc>
  </rcc>
  <rcc rId="16232" sId="9" numFmtId="13">
    <oc r="AL6">
      <v>400</v>
    </oc>
    <nc r="AL6">
      <v>4</v>
    </nc>
  </rcc>
  <rcc rId="16233" sId="9" numFmtId="13">
    <oc r="AL12">
      <v>350</v>
    </oc>
    <nc r="AL12">
      <v>3.5</v>
    </nc>
  </rcc>
  <rcc rId="16234" sId="9" numFmtId="13">
    <oc r="AL58">
      <v>400</v>
    </oc>
    <nc r="AL58">
      <v>4</v>
    </nc>
  </rcc>
  <rcc rId="16235" sId="9" numFmtId="13">
    <oc r="AL66">
      <v>400</v>
    </oc>
    <nc r="AL66">
      <v>4</v>
    </nc>
  </rcc>
  <rcc rId="16236" sId="9" numFmtId="13">
    <oc r="AL110">
      <v>350</v>
    </oc>
    <nc r="AL110">
      <v>3.5</v>
    </nc>
  </rcc>
  <rcc rId="16237" sId="9" numFmtId="13">
    <oc r="AQ52">
      <v>400</v>
    </oc>
    <nc r="AQ52">
      <v>4</v>
    </nc>
  </rcc>
  <rcc rId="16238" sId="9" numFmtId="13">
    <oc r="AQ28">
      <v>400</v>
    </oc>
    <nc r="AQ28">
      <v>4</v>
    </nc>
  </rcc>
  <rcc rId="16239" sId="9" numFmtId="13">
    <oc r="AQ85">
      <v>350</v>
    </oc>
    <nc r="AQ85">
      <v>3.5</v>
    </nc>
  </rcc>
  <rcc rId="16240" sId="9" numFmtId="13">
    <oc r="AQ108">
      <v>350</v>
    </oc>
    <nc r="AQ108">
      <v>3.5</v>
    </nc>
  </rcc>
  <rcc rId="16241" sId="9" numFmtId="13">
    <oc r="AQ11">
      <v>400</v>
    </oc>
    <nc r="AQ11">
      <v>4</v>
    </nc>
  </rcc>
  <rcc rId="16242" sId="9" numFmtId="13">
    <oc r="AQ109">
      <v>350</v>
    </oc>
    <nc r="AQ109">
      <v>3.5</v>
    </nc>
  </rcc>
  <rcc rId="16243" sId="9" numFmtId="13">
    <oc r="AQ99">
      <v>400</v>
    </oc>
    <nc r="AQ99">
      <v>4</v>
    </nc>
  </rcc>
  <rcc rId="16244" sId="9" numFmtId="13">
    <oc r="AQ40">
      <v>400</v>
    </oc>
    <nc r="AQ40">
      <v>4</v>
    </nc>
  </rcc>
  <rfmt sheetId="9" sqref="AQ65 AQ100 AQ53 AQ76 AQ6 AQ12 AQ58 AQ66 AQ110">
    <dxf>
      <numFmt numFmtId="13" formatCode="0%"/>
    </dxf>
  </rfmt>
  <rcc rId="16245" sId="9" numFmtId="13">
    <oc r="AQ65">
      <v>400</v>
    </oc>
    <nc r="AQ65">
      <v>4</v>
    </nc>
  </rcc>
  <rcc rId="16246" sId="9" numFmtId="13">
    <oc r="AQ100">
      <v>400</v>
    </oc>
    <nc r="AQ100">
      <v>4</v>
    </nc>
  </rcc>
  <rcc rId="16247" sId="9" numFmtId="13">
    <oc r="AQ53">
      <v>400</v>
    </oc>
    <nc r="AQ53">
      <v>4</v>
    </nc>
  </rcc>
  <rcc rId="16248" sId="9" numFmtId="13">
    <oc r="AQ76">
      <v>396</v>
    </oc>
    <nc r="AQ76">
      <v>3.96</v>
    </nc>
  </rcc>
  <rcc rId="16249" sId="9" numFmtId="13">
    <oc r="AQ6">
      <v>400</v>
    </oc>
    <nc r="AQ6">
      <v>4</v>
    </nc>
  </rcc>
  <rcc rId="16250" sId="9" numFmtId="13">
    <oc r="AQ12">
      <v>400</v>
    </oc>
    <nc r="AQ12">
      <v>4</v>
    </nc>
  </rcc>
  <rcc rId="16251" sId="9" numFmtId="13">
    <oc r="AQ58">
      <v>400</v>
    </oc>
    <nc r="AQ58">
      <v>4</v>
    </nc>
  </rcc>
  <rcc rId="16252" sId="9" numFmtId="13">
    <oc r="AQ66">
      <v>400</v>
    </oc>
    <nc r="AQ66">
      <v>4</v>
    </nc>
  </rcc>
  <rcc rId="16253" sId="9" numFmtId="13">
    <oc r="AQ110">
      <v>400</v>
    </oc>
    <nc r="AQ110">
      <v>4</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54" sId="3" numFmtId="4">
    <nc r="AY69">
      <v>19.07</v>
    </nc>
  </rcc>
  <rcc rId="16255" sId="3" numFmtId="4">
    <nc r="AY71">
      <v>19.07</v>
    </nc>
  </rcc>
  <rcc rId="16256" sId="4" numFmtId="4">
    <nc r="AZ69">
      <v>18.04</v>
    </nc>
  </rcc>
  <rcc rId="16257" sId="4" numFmtId="4">
    <nc r="AZ70">
      <v>18.04</v>
    </nc>
  </rcc>
  <rcc rId="16258" sId="4" numFmtId="4">
    <nc r="AZ71">
      <v>18.04</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59" sId="5" numFmtId="4">
    <nc r="BE69">
      <v>18.04</v>
    </nc>
  </rcc>
  <rcc rId="16260" sId="5" numFmtId="4">
    <nc r="BE71">
      <v>18.04</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62" sId="9" numFmtId="13">
    <oc r="AV52">
      <v>400</v>
    </oc>
    <nc r="AV52">
      <v>4</v>
    </nc>
  </rcc>
  <rcc rId="16363" sId="9" numFmtId="13">
    <oc r="AV28">
      <v>350</v>
    </oc>
    <nc r="AV28">
      <v>3.5</v>
    </nc>
  </rcc>
  <rcc rId="16364" sId="9" numFmtId="13">
    <oc r="AV85">
      <v>350</v>
    </oc>
    <nc r="AV85">
      <v>3.5</v>
    </nc>
  </rcc>
  <rcc rId="16365" sId="9" numFmtId="13">
    <oc r="AV108">
      <v>300</v>
    </oc>
    <nc r="AV108">
      <v>3</v>
    </nc>
  </rcc>
  <rcc rId="16366" sId="9" numFmtId="13">
    <oc r="AV11">
      <v>400</v>
    </oc>
    <nc r="AV11">
      <v>4</v>
    </nc>
  </rcc>
  <rcc rId="16367" sId="9" numFmtId="13">
    <oc r="AV109">
      <v>400</v>
    </oc>
    <nc r="AV109">
      <v>4</v>
    </nc>
  </rcc>
  <rcc rId="16368" sId="9" numFmtId="13">
    <oc r="AV99">
      <v>325</v>
    </oc>
    <nc r="AV99">
      <v>3.25</v>
    </nc>
  </rcc>
  <rcc rId="16369" sId="9" numFmtId="13">
    <oc r="AV40">
      <v>375</v>
    </oc>
    <nc r="AV40">
      <v>3.75</v>
    </nc>
  </rcc>
  <rfmt sheetId="9" sqref="AV65 AV100 AV53 AV76 AV6 AV12 AV58 AV66 AV110">
    <dxf>
      <numFmt numFmtId="13" formatCode="0%"/>
    </dxf>
  </rfmt>
  <rcc rId="16370" sId="9" numFmtId="13">
    <oc r="AV65">
      <v>450</v>
    </oc>
    <nc r="AV65">
      <v>4.5</v>
    </nc>
  </rcc>
  <rcc rId="16371" sId="9" numFmtId="13">
    <oc r="AV100">
      <v>400</v>
    </oc>
    <nc r="AV100">
      <v>4</v>
    </nc>
  </rcc>
  <rcc rId="16372" sId="9" numFmtId="13">
    <oc r="AV53">
      <v>400</v>
    </oc>
    <nc r="AV53">
      <v>4</v>
    </nc>
  </rcc>
  <rcc rId="16373" sId="9" numFmtId="13">
    <oc r="AV76">
      <v>351</v>
    </oc>
    <nc r="AV76">
      <v>3.51</v>
    </nc>
  </rcc>
  <rcc rId="16374" sId="9" numFmtId="13">
    <oc r="AV6">
      <v>450</v>
    </oc>
    <nc r="AV6">
      <v>4.5</v>
    </nc>
  </rcc>
  <rcc rId="16375" sId="9" numFmtId="13">
    <oc r="AV12">
      <v>380</v>
    </oc>
    <nc r="AV12">
      <v>3.8</v>
    </nc>
  </rcc>
  <rcc rId="16376" sId="9" numFmtId="13">
    <oc r="AV58">
      <v>400</v>
    </oc>
    <nc r="AV58">
      <v>4</v>
    </nc>
  </rcc>
  <rcc rId="16377" sId="9" numFmtId="13">
    <oc r="AV66">
      <v>400</v>
    </oc>
    <nc r="AV66">
      <v>4</v>
    </nc>
  </rcc>
  <rcc rId="16378" sId="9" numFmtId="13">
    <oc r="AV110">
      <v>350</v>
    </oc>
    <nc r="AV110">
      <v>3.5</v>
    </nc>
  </rcc>
  <rfmt sheetId="9" sqref="AV77">
    <dxf>
      <numFmt numFmtId="13" formatCode="0%"/>
    </dxf>
  </rfmt>
  <rfmt sheetId="9" sqref="AV96">
    <dxf>
      <numFmt numFmtId="13" formatCode="0%"/>
    </dxf>
  </rfmt>
  <rcc rId="16379" sId="9" numFmtId="13">
    <oc r="AV96" t="inlineStr">
      <is>
        <t>k.A.</t>
      </is>
    </oc>
    <nc r="AV96">
      <v>3.8</v>
    </nc>
  </rcc>
  <rfmt sheetId="9" sqref="AV96" start="0" length="2147483647">
    <dxf>
      <font>
        <color rgb="FFFF0000"/>
      </font>
    </dxf>
  </rfmt>
  <rfmt sheetId="9" sqref="AQ96">
    <dxf>
      <numFmt numFmtId="13" formatCode="0%"/>
    </dxf>
  </rfmt>
  <rcc rId="16380" sId="9" numFmtId="13">
    <oc r="AQ96" t="inlineStr">
      <is>
        <t>k.A.</t>
      </is>
    </oc>
    <nc r="AQ96">
      <v>3.9</v>
    </nc>
  </rcc>
  <rfmt sheetId="9" sqref="AQ96" start="0" length="2147483647">
    <dxf>
      <font>
        <color rgb="FFFF0000"/>
      </font>
    </dxf>
  </rfmt>
  <rfmt sheetId="9" sqref="AL96">
    <dxf>
      <numFmt numFmtId="13" formatCode="0%"/>
    </dxf>
  </rfmt>
  <rfmt sheetId="9" sqref="AL96" start="0" length="2147483647">
    <dxf>
      <font>
        <color rgb="FFFF0000"/>
      </font>
    </dxf>
  </rfmt>
  <rcc rId="16381" sId="9" numFmtId="13">
    <oc r="AL96" t="inlineStr">
      <is>
        <t>k.A.</t>
      </is>
    </oc>
    <nc r="AL96">
      <v>4</v>
    </nc>
  </rcc>
  <rcmt sheetId="9" cell="AL96" guid="{D7C1871A-6F05-4603-98AB-BC89408E489C}" author="Westphal Marco" newLength="52"/>
  <rcmt sheetId="9" cell="AQ96" guid="{EC40E05B-BF24-4AC1-A765-AD83140C9B01}" author="Westphal Marco" newLength="52"/>
  <rcmt sheetId="9" cell="AV96" guid="{225295F3-8330-4741-9F27-8D40D3FC0707}" author="Westphal Marco" newLength="52"/>
  <rcv guid="{0FC0AE0C-F5E8-41BC-91A4-C38D6EE7908C}" action="delete"/>
  <rdn rId="0" localSheetId="1" customView="1" name="Z_0FC0AE0C_F5E8_41BC_91A4_C38D6EE7908C_.wvu.FilterData" hidden="1" oldHidden="1">
    <formula>'2012'!$A$4:$AZ$4</formula>
    <oldFormula>'2012'!$A$4:$AZ$4</oldFormula>
  </rdn>
  <rdn rId="0" localSheetId="2" customView="1" name="Z_0FC0AE0C_F5E8_41BC_91A4_C38D6EE7908C_.wvu.FilterData" hidden="1" oldHidden="1">
    <formula>'2013'!$A$4:$AY$4</formula>
    <oldFormula>'2013'!$A$4:$AY$4</oldFormula>
  </rdn>
  <rdn rId="0" localSheetId="3" customView="1" name="Z_0FC0AE0C_F5E8_41BC_91A4_C38D6EE7908C_.wvu.FilterData" hidden="1" oldHidden="1">
    <formula>'2014'!$A$4:$AZ$4</formula>
    <oldFormula>'2014'!$A$4:$AZ$4</oldFormula>
  </rdn>
  <rdn rId="0" localSheetId="4" customView="1" name="Z_0FC0AE0C_F5E8_41BC_91A4_C38D6EE7908C_.wvu.FilterData" hidden="1" oldHidden="1">
    <formula>'2015'!$A$4:$BA$4</formula>
    <oldFormula>'2015'!$A$4:$BA$4</oldFormula>
  </rdn>
  <rdn rId="0" localSheetId="5" customView="1" name="Z_0FC0AE0C_F5E8_41BC_91A4_C38D6EE7908C_.wvu.FilterData" hidden="1" oldHidden="1">
    <formula>'2016'!$A$4:$BF$4</formula>
    <oldFormula>'2016'!$A$4:$BF$4</oldFormula>
  </rdn>
  <rdn rId="0" localSheetId="6" customView="1" name="Z_0FC0AE0C_F5E8_41BC_91A4_C38D6EE7908C_.wvu.FilterData" hidden="1" oldHidden="1">
    <formula>'2017'!$A$4:$AT$4</formula>
    <oldFormula>'2017'!$A$4:$AT$4</oldFormula>
  </rdn>
  <rdn rId="0" localSheetId="7" customView="1" name="Z_0FC0AE0C_F5E8_41BC_91A4_C38D6EE7908C_.wvu.FilterData" hidden="1" oldHidden="1">
    <formula>'2018'!$A$5:$AM$5</formula>
    <oldFormula>'2018'!$A$5:$AM$5</oldFormula>
  </rdn>
  <rdn rId="0" localSheetId="8" customView="1" name="Z_0FC0AE0C_F5E8_41BC_91A4_C38D6EE7908C_.wvu.FilterData" hidden="1" oldHidden="1">
    <formula>'2019'!$A$5:$CL$111</formula>
    <oldFormula>'2019'!$A$5:$CL$5</oldFormula>
  </rdn>
  <rdn rId="0" localSheetId="9" customView="1" name="Z_0FC0AE0C_F5E8_41BC_91A4_C38D6EE7908C_.wvu.Cols" hidden="1" oldHidden="1">
    <formula>'2020'!$F:$G,'2020'!$P:$Q,'2020'!$T:$T</formula>
    <oldFormula>'2020'!$F:$G,'2020'!$P:$Q,'2020'!$T:$T</oldFormula>
  </rdn>
  <rdn rId="0" localSheetId="9" customView="1" name="Z_0FC0AE0C_F5E8_41BC_91A4_C38D6EE7908C_.wvu.FilterData" hidden="1" oldHidden="1">
    <formula>'2020'!$A$5:$CC$5</formula>
    <oldFormula>'2020'!$A$5:$CC$5</oldFormula>
  </rdn>
  <rcv guid="{0FC0AE0C-F5E8-41BC-91A4-C38D6EE7908C}"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92" sId="3" numFmtId="4">
    <nc r="AY13">
      <v>18.23</v>
    </nc>
  </rcc>
  <rcc rId="16393" sId="3" numFmtId="4">
    <nc r="AY14">
      <v>18.23</v>
    </nc>
  </rcc>
  <rfmt sheetId="3" sqref="AY13:AY14">
    <dxf>
      <numFmt numFmtId="171" formatCode="#,##0.000"/>
    </dxf>
  </rfmt>
  <rcc rId="16394" sId="3" odxf="1" dxf="1" numFmtId="4">
    <nc r="AY15">
      <v>18.23</v>
    </nc>
    <odxf>
      <numFmt numFmtId="4" formatCode="#,##0.00"/>
    </odxf>
    <ndxf>
      <numFmt numFmtId="171" formatCode="#,##0.000"/>
    </ndxf>
  </rcc>
  <rcc rId="16395" sId="3" odxf="1" dxf="1" numFmtId="4">
    <nc r="AY16">
      <v>18.23</v>
    </nc>
    <odxf>
      <numFmt numFmtId="4" formatCode="#,##0.00"/>
    </odxf>
    <ndxf>
      <numFmt numFmtId="171" formatCode="#,##0.000"/>
    </ndxf>
  </rcc>
  <rcc rId="16396" sId="3" odxf="1" dxf="1" numFmtId="4">
    <nc r="AY17">
      <v>18.23</v>
    </nc>
    <odxf>
      <numFmt numFmtId="4" formatCode="#,##0.00"/>
    </odxf>
    <ndxf>
      <numFmt numFmtId="171" formatCode="#,##0.000"/>
    </ndxf>
  </rcc>
  <rcc rId="16397" sId="3" odxf="1" dxf="1" numFmtId="4">
    <nc r="AY18">
      <v>18.23</v>
    </nc>
    <odxf>
      <numFmt numFmtId="4" formatCode="#,##0.00"/>
    </odxf>
    <ndxf>
      <numFmt numFmtId="171" formatCode="#,##0.000"/>
    </ndxf>
  </rcc>
  <rcc rId="16398" sId="3" numFmtId="4">
    <nc r="AY29">
      <v>25.989000000000001</v>
    </nc>
  </rcc>
  <rfmt sheetId="3" sqref="AY29">
    <dxf>
      <numFmt numFmtId="171" formatCode="#,##0.000"/>
    </dxf>
  </rfmt>
  <rcc rId="16399" sId="3" numFmtId="4">
    <nc r="AY30">
      <v>25.989000000000001</v>
    </nc>
  </rcc>
  <rfmt sheetId="3" sqref="AY30">
    <dxf>
      <numFmt numFmtId="171" formatCode="#,##0.000"/>
    </dxf>
  </rfmt>
  <rcc rId="16400" sId="3" odxf="1" dxf="1" numFmtId="4">
    <nc r="AY31">
      <v>25.989000000000001</v>
    </nc>
    <odxf>
      <numFmt numFmtId="4" formatCode="#,##0.00"/>
    </odxf>
    <ndxf>
      <numFmt numFmtId="171" formatCode="#,##0.000"/>
    </ndxf>
  </rcc>
  <rcc rId="16401" sId="3" odxf="1" dxf="1" numFmtId="4">
    <nc r="AY32">
      <v>25.989000000000001</v>
    </nc>
    <odxf>
      <numFmt numFmtId="4" formatCode="#,##0.00"/>
    </odxf>
    <ndxf>
      <numFmt numFmtId="171" formatCode="#,##0.000"/>
    </ndxf>
  </rcc>
  <rcc rId="16402" sId="3" odxf="1" dxf="1" numFmtId="4">
    <nc r="AY33">
      <v>25.989000000000001</v>
    </nc>
    <odxf>
      <numFmt numFmtId="4" formatCode="#,##0.00"/>
    </odxf>
    <ndxf>
      <numFmt numFmtId="171" formatCode="#,##0.000"/>
    </ndxf>
  </rcc>
  <rcc rId="16403" sId="3" odxf="1" dxf="1" numFmtId="4">
    <nc r="AY34">
      <v>25.989000000000001</v>
    </nc>
    <odxf>
      <numFmt numFmtId="4" formatCode="#,##0.00"/>
    </odxf>
    <ndxf>
      <numFmt numFmtId="171" formatCode="#,##0.000"/>
    </ndxf>
  </rcc>
  <rcc rId="16404" sId="3" odxf="1" dxf="1" numFmtId="4">
    <nc r="AY35">
      <v>25.989000000000001</v>
    </nc>
    <odxf>
      <numFmt numFmtId="4" formatCode="#,##0.00"/>
    </odxf>
    <ndxf>
      <numFmt numFmtId="171" formatCode="#,##0.000"/>
    </ndxf>
  </rcc>
  <rcc rId="16405" sId="3" odxf="1" dxf="1" numFmtId="4">
    <nc r="AY36">
      <v>25.989000000000001</v>
    </nc>
    <odxf>
      <numFmt numFmtId="4" formatCode="#,##0.00"/>
    </odxf>
    <ndxf>
      <numFmt numFmtId="171" formatCode="#,##0.000"/>
    </ndxf>
  </rcc>
  <rcc rId="16406" sId="3" odxf="1" dxf="1" numFmtId="4">
    <nc r="AY37">
      <v>25.989000000000001</v>
    </nc>
    <odxf>
      <numFmt numFmtId="4" formatCode="#,##0.00"/>
    </odxf>
    <ndxf>
      <numFmt numFmtId="171" formatCode="#,##0.000"/>
    </ndxf>
  </rcc>
  <rcc rId="16407" sId="3" odxf="1" dxf="1" numFmtId="4">
    <nc r="AY38">
      <v>25.989000000000001</v>
    </nc>
    <odxf>
      <numFmt numFmtId="4" formatCode="#,##0.00"/>
    </odxf>
    <ndxf>
      <numFmt numFmtId="171" formatCode="#,##0.000"/>
    </ndxf>
  </rcc>
  <rcc rId="16408" sId="3" odxf="1" dxf="1" numFmtId="4">
    <nc r="AY39">
      <v>25.989000000000001</v>
    </nc>
    <odxf>
      <numFmt numFmtId="4" formatCode="#,##0.00"/>
    </odxf>
    <ndxf>
      <numFmt numFmtId="171" formatCode="#,##0.000"/>
    </ndxf>
  </rcc>
  <rcc rId="16409" sId="3" numFmtId="4">
    <nc r="AY40">
      <v>31.79</v>
    </nc>
  </rcc>
  <rcc rId="16410" sId="3" numFmtId="4">
    <nc r="AY41">
      <v>31.79</v>
    </nc>
  </rcc>
  <rfmt sheetId="3" sqref="AY40:AY41">
    <dxf>
      <numFmt numFmtId="171" formatCode="#,##0.000"/>
    </dxf>
  </rfmt>
  <rcc rId="16411" sId="3" odxf="1" dxf="1" numFmtId="4">
    <nc r="AY42">
      <v>31.79</v>
    </nc>
    <odxf>
      <numFmt numFmtId="4" formatCode="#,##0.00"/>
    </odxf>
    <ndxf>
      <numFmt numFmtId="171" formatCode="#,##0.000"/>
    </ndxf>
  </rcc>
  <rcc rId="16412" sId="3" odxf="1" dxf="1" numFmtId="4">
    <nc r="AY43">
      <v>31.79</v>
    </nc>
    <odxf>
      <numFmt numFmtId="4" formatCode="#,##0.00"/>
    </odxf>
    <ndxf>
      <numFmt numFmtId="171" formatCode="#,##0.000"/>
    </ndxf>
  </rcc>
  <rcc rId="16413" sId="3" odxf="1" dxf="1" numFmtId="4">
    <nc r="AY44">
      <v>31.79</v>
    </nc>
    <odxf>
      <numFmt numFmtId="4" formatCode="#,##0.00"/>
    </odxf>
    <ndxf>
      <numFmt numFmtId="171" formatCode="#,##0.000"/>
    </ndxf>
  </rcc>
  <rcc rId="16414" sId="3" odxf="1" dxf="1" numFmtId="4">
    <nc r="AY45">
      <v>31.79</v>
    </nc>
    <odxf>
      <numFmt numFmtId="4" formatCode="#,##0.00"/>
    </odxf>
    <ndxf>
      <numFmt numFmtId="171" formatCode="#,##0.000"/>
    </ndxf>
  </rcc>
  <rcc rId="16415" sId="3" numFmtId="4">
    <nc r="AY46">
      <v>17.43</v>
    </nc>
  </rcc>
  <rcc rId="16416" sId="3" numFmtId="4">
    <nc r="AY47">
      <v>17.43</v>
    </nc>
  </rcc>
  <rfmt sheetId="3" sqref="AY46:AY47">
    <dxf>
      <numFmt numFmtId="171" formatCode="#,##0.000"/>
    </dxf>
  </rfmt>
  <rcc rId="16417" sId="3" odxf="1" dxf="1" numFmtId="4">
    <nc r="AY48">
      <v>17.43</v>
    </nc>
    <odxf>
      <numFmt numFmtId="4" formatCode="#,##0.00"/>
    </odxf>
    <ndxf>
      <numFmt numFmtId="171" formatCode="#,##0.000"/>
    </ndxf>
  </rcc>
  <rcc rId="16418" sId="3" odxf="1" dxf="1" numFmtId="4">
    <nc r="AY49">
      <v>17.43</v>
    </nc>
    <odxf>
      <numFmt numFmtId="4" formatCode="#,##0.00"/>
    </odxf>
    <ndxf>
      <numFmt numFmtId="171" formatCode="#,##0.000"/>
    </ndxf>
  </rcc>
  <rcc rId="16419" sId="3" odxf="1" dxf="1" numFmtId="4">
    <nc r="AY50">
      <v>17.43</v>
    </nc>
    <odxf>
      <numFmt numFmtId="4" formatCode="#,##0.00"/>
    </odxf>
    <ndxf>
      <numFmt numFmtId="171" formatCode="#,##0.000"/>
    </ndxf>
  </rcc>
  <rcc rId="16420" sId="3" odxf="1" dxf="1" numFmtId="4">
    <nc r="AY51">
      <v>17.43</v>
    </nc>
    <odxf>
      <numFmt numFmtId="4" formatCode="#,##0.00"/>
    </odxf>
    <ndxf>
      <numFmt numFmtId="171" formatCode="#,##0.000"/>
    </ndxf>
  </rcc>
  <rcc rId="16421" sId="3" odxf="1" dxf="1" numFmtId="4">
    <nc r="AY52">
      <v>17.43</v>
    </nc>
    <odxf>
      <numFmt numFmtId="4" formatCode="#,##0.00"/>
    </odxf>
    <ndxf>
      <numFmt numFmtId="171" formatCode="#,##0.000"/>
    </ndxf>
  </rcc>
  <rcc rId="16422" sId="3" odxf="1" dxf="1" numFmtId="4">
    <nc r="AY53">
      <v>17.43</v>
    </nc>
    <odxf>
      <numFmt numFmtId="4" formatCode="#,##0.00"/>
    </odxf>
    <ndxf>
      <numFmt numFmtId="171" formatCode="#,##0.000"/>
    </ndxf>
  </rcc>
  <rcc rId="16423" sId="3" odxf="1" dxf="1" numFmtId="4">
    <nc r="AY54">
      <v>17.43</v>
    </nc>
    <odxf>
      <numFmt numFmtId="4" formatCode="#,##0.00"/>
    </odxf>
    <ndxf>
      <numFmt numFmtId="171" formatCode="#,##0.000"/>
    </ndxf>
  </rcc>
  <rcc rId="16424" sId="3" odxf="1" dxf="1" numFmtId="4">
    <nc r="AY55">
      <v>17.43</v>
    </nc>
    <odxf>
      <numFmt numFmtId="4" formatCode="#,##0.00"/>
    </odxf>
    <ndxf>
      <numFmt numFmtId="171" formatCode="#,##0.000"/>
    </ndxf>
  </rcc>
  <rfmt sheetId="3" sqref="AY56:AY58" start="0" length="2147483647">
    <dxf>
      <font>
        <color rgb="FFFF0000"/>
      </font>
    </dxf>
  </rfmt>
  <rcc rId="16425" sId="3" numFmtId="4">
    <nc r="AY59">
      <v>23.016999999999999</v>
    </nc>
  </rcc>
  <rfmt sheetId="3" sqref="AY59">
    <dxf>
      <numFmt numFmtId="171" formatCode="#,##0.000"/>
    </dxf>
  </rfmt>
  <rcc rId="16426" sId="3" odxf="1" dxf="1" numFmtId="4">
    <nc r="AY60">
      <v>23.016999999999999</v>
    </nc>
    <odxf>
      <numFmt numFmtId="4" formatCode="#,##0.00"/>
    </odxf>
    <ndxf>
      <numFmt numFmtId="171" formatCode="#,##0.000"/>
    </ndxf>
  </rcc>
  <rcc rId="16427" sId="3" odxf="1" dxf="1" numFmtId="4">
    <nc r="AY61">
      <v>23.016999999999999</v>
    </nc>
    <odxf>
      <numFmt numFmtId="4" formatCode="#,##0.00"/>
    </odxf>
    <ndxf>
      <numFmt numFmtId="171" formatCode="#,##0.000"/>
    </ndxf>
  </rcc>
  <rcc rId="16428" sId="3" odxf="1" dxf="1" numFmtId="4">
    <nc r="AY62">
      <v>23.016999999999999</v>
    </nc>
    <odxf>
      <numFmt numFmtId="4" formatCode="#,##0.00"/>
    </odxf>
    <ndxf>
      <numFmt numFmtId="171" formatCode="#,##0.000"/>
    </ndxf>
  </rcc>
  <rcc rId="16429" sId="3" odxf="1" dxf="1" numFmtId="4">
    <nc r="AY63">
      <v>23.016999999999999</v>
    </nc>
    <odxf>
      <numFmt numFmtId="4" formatCode="#,##0.00"/>
    </odxf>
    <ndxf>
      <numFmt numFmtId="171" formatCode="#,##0.000"/>
    </ndxf>
  </rcc>
  <rcc rId="16430" sId="3" odxf="1" dxf="1" numFmtId="4">
    <nc r="AY64">
      <v>23.016999999999999</v>
    </nc>
    <odxf>
      <numFmt numFmtId="4" formatCode="#,##0.00"/>
    </odxf>
    <ndxf>
      <numFmt numFmtId="171" formatCode="#,##0.000"/>
    </ndxf>
  </rcc>
  <rcc rId="16431" sId="3" odxf="1" dxf="1" numFmtId="4">
    <nc r="AY65">
      <v>23.016999999999999</v>
    </nc>
    <odxf>
      <numFmt numFmtId="4" formatCode="#,##0.00"/>
    </odxf>
    <ndxf>
      <numFmt numFmtId="171" formatCode="#,##0.000"/>
    </ndxf>
  </rcc>
  <rcc rId="16432" sId="3" odxf="1" dxf="1" numFmtId="4">
    <nc r="AY66">
      <v>23.016999999999999</v>
    </nc>
    <odxf>
      <numFmt numFmtId="4" formatCode="#,##0.00"/>
    </odxf>
    <ndxf>
      <numFmt numFmtId="171" formatCode="#,##0.000"/>
    </ndxf>
  </rcc>
  <rcc rId="16433" sId="3" numFmtId="4">
    <nc r="AY77">
      <v>30.116</v>
    </nc>
  </rcc>
  <rfmt sheetId="3" sqref="AY77">
    <dxf>
      <numFmt numFmtId="171" formatCode="#,##0.000"/>
    </dxf>
  </rfmt>
  <rcc rId="16434" sId="3" odxf="1" dxf="1" numFmtId="4">
    <nc r="AY78">
      <v>30.116</v>
    </nc>
    <odxf>
      <numFmt numFmtId="4" formatCode="#,##0.00"/>
    </odxf>
    <ndxf>
      <numFmt numFmtId="171" formatCode="#,##0.000"/>
    </ndxf>
  </rcc>
  <rcc rId="16435" sId="3" odxf="1" dxf="1" numFmtId="4">
    <nc r="AY79">
      <v>30.116</v>
    </nc>
    <odxf>
      <numFmt numFmtId="4" formatCode="#,##0.00"/>
    </odxf>
    <ndxf>
      <numFmt numFmtId="171" formatCode="#,##0.000"/>
    </ndxf>
  </rcc>
  <rcc rId="16436" sId="3" odxf="1" dxf="1" numFmtId="4">
    <nc r="AY80">
      <v>30.116</v>
    </nc>
    <odxf>
      <numFmt numFmtId="4" formatCode="#,##0.00"/>
    </odxf>
    <ndxf>
      <numFmt numFmtId="171" formatCode="#,##0.000"/>
    </ndxf>
  </rcc>
  <rcc rId="16437" sId="3" odxf="1" dxf="1" numFmtId="4">
    <nc r="AY81">
      <v>30.116</v>
    </nc>
    <odxf>
      <numFmt numFmtId="4" formatCode="#,##0.00"/>
    </odxf>
    <ndxf>
      <numFmt numFmtId="171" formatCode="#,##0.000"/>
    </ndxf>
  </rcc>
  <rcc rId="16438" sId="3" odxf="1" dxf="1" numFmtId="4">
    <nc r="AY82">
      <v>30.116</v>
    </nc>
    <odxf>
      <numFmt numFmtId="4" formatCode="#,##0.00"/>
    </odxf>
    <ndxf>
      <numFmt numFmtId="171" formatCode="#,##0.000"/>
    </ndxf>
  </rcc>
  <rcc rId="16439" sId="3" odxf="1" dxf="1" numFmtId="4">
    <nc r="AY83">
      <v>30.116</v>
    </nc>
    <odxf>
      <numFmt numFmtId="4" formatCode="#,##0.00"/>
    </odxf>
    <ndxf>
      <numFmt numFmtId="171" formatCode="#,##0.000"/>
    </ndxf>
  </rcc>
  <rcc rId="16440" sId="3" odxf="1" dxf="1" numFmtId="4">
    <nc r="AY84">
      <v>30.116</v>
    </nc>
    <odxf>
      <numFmt numFmtId="4" formatCode="#,##0.00"/>
    </odxf>
    <ndxf>
      <numFmt numFmtId="171" formatCode="#,##0.000"/>
    </ndxf>
  </rcc>
  <rcc rId="16441" sId="3" numFmtId="4">
    <nc r="AY85">
      <v>23.951599999999999</v>
    </nc>
  </rcc>
  <rfmt sheetId="3" sqref="AY85">
    <dxf>
      <numFmt numFmtId="171" formatCode="#,##0.000"/>
    </dxf>
  </rfmt>
  <rfmt sheetId="3" sqref="AY85">
    <dxf>
      <numFmt numFmtId="172" formatCode="#,##0.0000"/>
    </dxf>
  </rfmt>
  <rcc rId="16442" sId="3" odxf="1" dxf="1" numFmtId="4">
    <nc r="AY86">
      <v>23.951599999999999</v>
    </nc>
    <odxf>
      <numFmt numFmtId="4" formatCode="#,##0.00"/>
    </odxf>
    <ndxf>
      <numFmt numFmtId="172" formatCode="#,##0.0000"/>
    </ndxf>
  </rcc>
  <rcc rId="16443" sId="3" odxf="1" dxf="1" numFmtId="4">
    <nc r="AY87">
      <v>23.951599999999999</v>
    </nc>
    <odxf>
      <numFmt numFmtId="4" formatCode="#,##0.00"/>
    </odxf>
    <ndxf>
      <numFmt numFmtId="172" formatCode="#,##0.0000"/>
    </ndxf>
  </rcc>
  <rcc rId="16444" sId="3" odxf="1" dxf="1" numFmtId="4">
    <nc r="AY88">
      <v>23.951599999999999</v>
    </nc>
    <odxf>
      <numFmt numFmtId="4" formatCode="#,##0.00"/>
    </odxf>
    <ndxf>
      <numFmt numFmtId="172" formatCode="#,##0.0000"/>
    </ndxf>
  </rcc>
  <rcc rId="16445" sId="3" odxf="1" dxf="1" numFmtId="4">
    <nc r="AY89">
      <v>23.951599999999999</v>
    </nc>
    <odxf>
      <numFmt numFmtId="4" formatCode="#,##0.00"/>
    </odxf>
    <ndxf>
      <numFmt numFmtId="172" formatCode="#,##0.0000"/>
    </ndxf>
  </rcc>
  <rcc rId="16446" sId="3" odxf="1" dxf="1" numFmtId="4">
    <nc r="AY90">
      <v>23.951599999999999</v>
    </nc>
    <odxf>
      <numFmt numFmtId="4" formatCode="#,##0.00"/>
    </odxf>
    <ndxf>
      <numFmt numFmtId="172" formatCode="#,##0.0000"/>
    </ndxf>
  </rcc>
  <rcc rId="16447" sId="3" odxf="1" dxf="1" numFmtId="4">
    <nc r="AY91">
      <v>23.951599999999999</v>
    </nc>
    <odxf>
      <numFmt numFmtId="4" formatCode="#,##0.00"/>
    </odxf>
    <ndxf>
      <numFmt numFmtId="172" formatCode="#,##0.0000"/>
    </ndxf>
  </rcc>
  <rcc rId="16448" sId="3" odxf="1" dxf="1" numFmtId="4">
    <nc r="AY92">
      <v>23.951599999999999</v>
    </nc>
    <odxf>
      <numFmt numFmtId="4" formatCode="#,##0.00"/>
    </odxf>
    <ndxf>
      <numFmt numFmtId="172" formatCode="#,##0.0000"/>
    </ndxf>
  </rcc>
  <rcc rId="16449" sId="3" odxf="1" dxf="1" numFmtId="4">
    <nc r="AY93">
      <v>23.951599999999999</v>
    </nc>
    <odxf>
      <numFmt numFmtId="4" formatCode="#,##0.00"/>
    </odxf>
    <ndxf>
      <numFmt numFmtId="172" formatCode="#,##0.0000"/>
    </ndxf>
  </rcc>
  <rcc rId="16450" sId="3" odxf="1" dxf="1" numFmtId="4">
    <nc r="AY94">
      <v>23.951599999999999</v>
    </nc>
    <odxf>
      <numFmt numFmtId="4" formatCode="#,##0.00"/>
    </odxf>
    <ndxf>
      <numFmt numFmtId="172" formatCode="#,##0.0000"/>
    </ndxf>
  </rcc>
  <rcc rId="16451" sId="3" numFmtId="4">
    <nc r="AY95">
      <v>14.723000000000001</v>
    </nc>
  </rcc>
  <rfmt sheetId="3" sqref="AY95">
    <dxf>
      <numFmt numFmtId="171" formatCode="#,##0.000"/>
    </dxf>
  </rfmt>
  <rcc rId="16452" sId="3" odxf="1" dxf="1" numFmtId="4">
    <nc r="AY96">
      <v>14.723000000000001</v>
    </nc>
    <odxf>
      <numFmt numFmtId="4" formatCode="#,##0.00"/>
    </odxf>
    <ndxf>
      <numFmt numFmtId="171" formatCode="#,##0.000"/>
    </ndxf>
  </rcc>
  <rcc rId="16453" sId="3" odxf="1" dxf="1" numFmtId="4">
    <nc r="AY97">
      <v>14.723000000000001</v>
    </nc>
    <odxf>
      <numFmt numFmtId="4" formatCode="#,##0.00"/>
    </odxf>
    <ndxf>
      <numFmt numFmtId="171" formatCode="#,##0.000"/>
    </ndxf>
  </rcc>
  <rcc rId="16454" sId="3" odxf="1" dxf="1" numFmtId="4">
    <nc r="AY98">
      <v>14.723000000000001</v>
    </nc>
    <odxf>
      <numFmt numFmtId="4" formatCode="#,##0.00"/>
    </odxf>
    <ndxf>
      <numFmt numFmtId="171" formatCode="#,##0.000"/>
    </ndxf>
  </rcc>
  <rcc rId="16455" sId="3" numFmtId="4">
    <nc r="AY99">
      <v>22.82</v>
    </nc>
  </rcc>
  <rfmt sheetId="3" sqref="AY99">
    <dxf>
      <numFmt numFmtId="171" formatCode="#,##0.000"/>
    </dxf>
  </rfmt>
  <rcc rId="16456" sId="3" odxf="1" dxf="1" numFmtId="4">
    <nc r="AY100">
      <v>22.82</v>
    </nc>
    <odxf>
      <numFmt numFmtId="4" formatCode="#,##0.00"/>
    </odxf>
    <ndxf>
      <numFmt numFmtId="171" formatCode="#,##0.000"/>
    </ndxf>
  </rcc>
  <rcc rId="16457" sId="3" odxf="1" dxf="1" numFmtId="4">
    <nc r="AY101">
      <v>22.82</v>
    </nc>
    <odxf>
      <numFmt numFmtId="4" formatCode="#,##0.00"/>
    </odxf>
    <ndxf>
      <numFmt numFmtId="171" formatCode="#,##0.000"/>
    </ndxf>
  </rcc>
  <rcc rId="16458" sId="3" odxf="1" dxf="1" numFmtId="4">
    <nc r="AY102">
      <v>22.82</v>
    </nc>
    <odxf>
      <numFmt numFmtId="4" formatCode="#,##0.00"/>
    </odxf>
    <ndxf>
      <numFmt numFmtId="171" formatCode="#,##0.000"/>
    </ndxf>
  </rcc>
  <rcc rId="16459" sId="3" odxf="1" dxf="1" numFmtId="4">
    <nc r="AY103">
      <v>22.82</v>
    </nc>
    <odxf>
      <numFmt numFmtId="4" formatCode="#,##0.00"/>
    </odxf>
    <ndxf>
      <numFmt numFmtId="171" formatCode="#,##0.000"/>
    </ndxf>
  </rcc>
  <rcc rId="16460" sId="3" odxf="1" dxf="1" numFmtId="4">
    <nc r="AY104">
      <v>22.82</v>
    </nc>
    <odxf>
      <numFmt numFmtId="4" formatCode="#,##0.00"/>
    </odxf>
    <ndxf>
      <numFmt numFmtId="171" formatCode="#,##0.000"/>
    </ndxf>
  </rcc>
  <rcc rId="16461" sId="3" odxf="1" dxf="1" numFmtId="4">
    <nc r="AY105">
      <v>22.82</v>
    </nc>
    <odxf>
      <numFmt numFmtId="4" formatCode="#,##0.00"/>
    </odxf>
    <ndxf>
      <numFmt numFmtId="171" formatCode="#,##0.000"/>
    </ndxf>
  </rcc>
  <rcc rId="16462" sId="3" odxf="1" dxf="1" numFmtId="4">
    <nc r="AY106">
      <v>22.82</v>
    </nc>
    <odxf>
      <numFmt numFmtId="4" formatCode="#,##0.00"/>
    </odxf>
    <ndxf>
      <numFmt numFmtId="171" formatCode="#,##0.000"/>
    </ndxf>
  </rcc>
  <rcc rId="16463" sId="3" odxf="1" dxf="1" numFmtId="4">
    <nc r="AY107">
      <v>22.82</v>
    </nc>
    <odxf>
      <numFmt numFmtId="4" formatCode="#,##0.00"/>
    </odxf>
    <ndxf>
      <numFmt numFmtId="171" formatCode="#,##0.000"/>
    </ndxf>
  </rcc>
  <rcc rId="16464" sId="3" odxf="1" dxf="1" numFmtId="4">
    <nc r="AY108">
      <v>22.82</v>
    </nc>
    <odxf>
      <numFmt numFmtId="4" formatCode="#,##0.00"/>
    </odxf>
    <ndxf>
      <numFmt numFmtId="171" formatCode="#,##0.000"/>
    </ndxf>
  </rcc>
  <rcc rId="16465" sId="3" odxf="1" dxf="1" numFmtId="4">
    <nc r="AY109">
      <v>22.82</v>
    </nc>
    <odxf>
      <numFmt numFmtId="4" formatCode="#,##0.00"/>
    </odxf>
    <ndxf>
      <numFmt numFmtId="171" formatCode="#,##0.000"/>
    </ndxf>
  </rcc>
  <rcv guid="{378E6016-0BA3-40B8-909C-3DBAD733C38C}" action="delete"/>
  <rdn rId="0" localSheetId="1" customView="1" name="Z_378E6016_0BA3_40B8_909C_3DBAD733C38C_.wvu.FilterData" hidden="1" oldHidden="1">
    <formula>'2012'!$A$4:$AZ$4</formula>
    <oldFormula>'2012'!$A$4:$AZ$4</oldFormula>
  </rdn>
  <rdn rId="0" localSheetId="2" customView="1" name="Z_378E6016_0BA3_40B8_909C_3DBAD733C38C_.wvu.FilterData" hidden="1" oldHidden="1">
    <formula>'2013'!$A$4:$AY$4</formula>
    <oldFormula>'2013'!$A$4:$AY$4</oldFormula>
  </rdn>
  <rdn rId="0" localSheetId="3" customView="1" name="Z_378E6016_0BA3_40B8_909C_3DBAD733C38C_.wvu.FilterData" hidden="1" oldHidden="1">
    <formula>'2014'!$A$4:$AZ$4</formula>
    <oldFormula>'2014'!$A$4:$AZ$4</oldFormula>
  </rdn>
  <rdn rId="0" localSheetId="4" customView="1" name="Z_378E6016_0BA3_40B8_909C_3DBAD733C38C_.wvu.FilterData" hidden="1" oldHidden="1">
    <formula>'2015'!$A$4:$BA$4</formula>
    <oldFormula>'2015'!$A$4:$BA$4</oldFormula>
  </rdn>
  <rdn rId="0" localSheetId="5" customView="1" name="Z_378E6016_0BA3_40B8_909C_3DBAD733C38C_.wvu.FilterData" hidden="1" oldHidden="1">
    <formula>'2016'!$A$4:$BF$4</formula>
    <oldFormula>'2016'!$A$4:$BF$4</oldFormula>
  </rdn>
  <rdn rId="0" localSheetId="6" customView="1" name="Z_378E6016_0BA3_40B8_909C_3DBAD733C38C_.wvu.FilterData" hidden="1" oldHidden="1">
    <formula>'2017'!$A$4:$AT$4</formula>
    <oldFormula>'2017'!$A$4:$AT$4</oldFormula>
  </rdn>
  <rdn rId="0" localSheetId="7" customView="1" name="Z_378E6016_0BA3_40B8_909C_3DBAD733C38C_.wvu.FilterData" hidden="1" oldHidden="1">
    <formula>'2018'!$A$5:$AM$5</formula>
    <oldFormula>'2018'!$A$5:$AM$5</oldFormula>
  </rdn>
  <rdn rId="0" localSheetId="8" customView="1" name="Z_378E6016_0BA3_40B8_909C_3DBAD733C38C_.wvu.FilterData" hidden="1" oldHidden="1">
    <formula>'2019'!$A$5:$CL$111</formula>
    <oldFormula>'2019'!$A$5:$CL$5</oldFormula>
  </rdn>
  <rdn rId="0" localSheetId="9" customView="1" name="Z_378E6016_0BA3_40B8_909C_3DBAD733C38C_.wvu.Cols" hidden="1" oldHidden="1">
    <formula>'2020'!$F:$G,'2020'!$P:$Q,'2020'!$T:$T</formula>
    <oldFormula>'2020'!$F:$G,'2020'!$P:$Q,'2020'!$T:$T</oldFormula>
  </rdn>
  <rdn rId="0" localSheetId="9" customView="1" name="Z_378E6016_0BA3_40B8_909C_3DBAD733C38C_.wvu.FilterData" hidden="1" oldHidden="1">
    <formula>'2020'!$A$5:$CC$5</formula>
    <oldFormula>'2020'!$A$5:$CC$5</oldFormula>
  </rdn>
  <rcv guid="{378E6016-0BA3-40B8-909C-3DBAD733C38C}"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20" sId="6" numFmtId="4">
    <nc r="AS77">
      <v>32.049999999999997</v>
    </nc>
  </rcc>
  <rcc rId="16221" sId="6" numFmtId="4">
    <nc r="AS78">
      <v>32.049999999999997</v>
    </nc>
  </rcc>
  <rcc rId="16222" sId="6" numFmtId="4">
    <nc r="AS79">
      <v>32.049999999999997</v>
    </nc>
  </rcc>
  <rcc rId="16223" sId="6" numFmtId="4">
    <nc r="AS80">
      <v>32.049999999999997</v>
    </nc>
  </rcc>
  <rcc rId="16224" sId="6" numFmtId="4">
    <nc r="AS81">
      <v>32.049999999999997</v>
    </nc>
  </rcc>
  <rcc rId="16225" sId="6" numFmtId="4">
    <nc r="AS82">
      <v>32.049999999999997</v>
    </nc>
  </rcc>
  <rcc rId="16226" sId="6" numFmtId="4">
    <nc r="AS83">
      <v>32.049999999999997</v>
    </nc>
  </rcc>
  <rcc rId="16227" sId="6" numFmtId="4">
    <nc r="AS84">
      <v>32.049999999999997</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900" sId="3" ref="AY1:AY1048576" action="insertCol"/>
  <rcc rId="15901" sId="3">
    <nc r="AY3" t="inlineStr">
      <is>
        <t>Amtsumlagesatz in %</t>
      </is>
    </nc>
  </rcc>
  <rcv guid="{378E6016-0BA3-40B8-909C-3DBAD733C38C}" action="delete"/>
  <rdn rId="0" localSheetId="1" customView="1" name="Z_378E6016_0BA3_40B8_909C_3DBAD733C38C_.wvu.FilterData" hidden="1" oldHidden="1">
    <formula>'2012'!$A$4:$AZ$4</formula>
    <oldFormula>'2012'!$A$4:$AZ$4</oldFormula>
  </rdn>
  <rdn rId="0" localSheetId="2" customView="1" name="Z_378E6016_0BA3_40B8_909C_3DBAD733C38C_.wvu.FilterData" hidden="1" oldHidden="1">
    <formula>'2013'!$A$4:$AY$4</formula>
    <oldFormula>'2013'!$A$4:$AY$4</oldFormula>
  </rdn>
  <rdn rId="0" localSheetId="3" customView="1" name="Z_378E6016_0BA3_40B8_909C_3DBAD733C38C_.wvu.FilterData" hidden="1" oldHidden="1">
    <formula>'2014'!$A$4:$AZ$4</formula>
    <oldFormula>'2014'!$A$4:$AZ$4</oldFormula>
  </rdn>
  <rdn rId="0" localSheetId="4" customView="1" name="Z_378E6016_0BA3_40B8_909C_3DBAD733C38C_.wvu.FilterData" hidden="1" oldHidden="1">
    <formula>'2015'!$A$4:$AZ$4</formula>
    <oldFormula>'2015'!$A$4:$AZ$4</oldFormula>
  </rdn>
  <rdn rId="0" localSheetId="5" customView="1" name="Z_378E6016_0BA3_40B8_909C_3DBAD733C38C_.wvu.FilterData" hidden="1" oldHidden="1">
    <formula>'2016'!$A$4:$BE$4</formula>
    <oldFormula>'2016'!$A$4:$BE$4</oldFormula>
  </rdn>
  <rdn rId="0" localSheetId="6" customView="1" name="Z_378E6016_0BA3_40B8_909C_3DBAD733C38C_.wvu.FilterData" hidden="1" oldHidden="1">
    <formula>'2017'!$A$4:$AS$4</formula>
    <oldFormula>'2017'!$A$4:$AS$4</oldFormula>
  </rdn>
  <rdn rId="0" localSheetId="7" customView="1" name="Z_378E6016_0BA3_40B8_909C_3DBAD733C38C_.wvu.FilterData" hidden="1" oldHidden="1">
    <formula>'2018'!$A$5:$AM$5</formula>
    <oldFormula>'2018'!$A$5:$AM$5</oldFormula>
  </rdn>
  <rdn rId="0" localSheetId="8" customView="1" name="Z_378E6016_0BA3_40B8_909C_3DBAD733C38C_.wvu.FilterData" hidden="1" oldHidden="1">
    <formula>'2019'!$A$5:$CK$5</formula>
    <oldFormula>'2019'!$A$5:$CK$5</oldFormula>
  </rdn>
  <rdn rId="0" localSheetId="9" customView="1" name="Z_378E6016_0BA3_40B8_909C_3DBAD733C38C_.wvu.Cols" hidden="1" oldHidden="1">
    <formula>'2020'!$F:$G,'2020'!$P:$Q,'2020'!$T:$T</formula>
    <oldFormula>'2020'!$F:$G,'2020'!$P:$Q,'2020'!$T:$T</oldFormula>
  </rdn>
  <rdn rId="0" localSheetId="9" customView="1" name="Z_378E6016_0BA3_40B8_909C_3DBAD733C38C_.wvu.FilterData" hidden="1" oldHidden="1">
    <formula>'2020'!$A$5:$CC$5</formula>
    <oldFormula>'2020'!$A$5:$CC$5</oldFormula>
  </rdn>
  <rcv guid="{378E6016-0BA3-40B8-909C-3DBAD733C38C}"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1" sId="6" numFmtId="4">
    <nc r="AS40">
      <v>28.49</v>
    </nc>
  </rcc>
  <rcc rId="16262" sId="6" numFmtId="4">
    <nc r="AS41">
      <v>28.49</v>
    </nc>
  </rcc>
  <rcc rId="16263" sId="6" numFmtId="4">
    <nc r="AS42">
      <v>28.49</v>
    </nc>
  </rcc>
  <rcc rId="16264" sId="6" numFmtId="4">
    <nc r="AS43">
      <v>28.49</v>
    </nc>
  </rcc>
  <rcc rId="16265" sId="6" numFmtId="4">
    <nc r="AS44">
      <v>28.49</v>
    </nc>
  </rcc>
  <rcc rId="16266" sId="6" numFmtId="4">
    <nc r="AS45">
      <v>28.49</v>
    </nc>
  </rcc>
  <rcc rId="16267" sId="6" numFmtId="4">
    <nc r="AS69">
      <v>17.989999999999998</v>
    </nc>
  </rcc>
  <rcc rId="16268" sId="6" numFmtId="4">
    <nc r="AS71">
      <v>17.989999999999998</v>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9" sId="7">
    <nc r="AN41">
      <v>32.21</v>
    </nc>
  </rcc>
  <rcc rId="16270" sId="7">
    <nc r="AN42">
      <v>32.21</v>
    </nc>
  </rcc>
  <rcc rId="16271" sId="7">
    <nc r="AN43">
      <v>32.21</v>
    </nc>
  </rcc>
  <rcc rId="16272" sId="7">
    <nc r="AN44">
      <v>32.21</v>
    </nc>
  </rcc>
  <rcc rId="16273" sId="7">
    <nc r="AN45">
      <v>32.21</v>
    </nc>
  </rcc>
  <rcc rId="16274" sId="7">
    <nc r="AN46">
      <v>32.21</v>
    </nc>
  </rcc>
  <rcc rId="16275" sId="7">
    <nc r="AN71">
      <v>17.989999999999998</v>
    </nc>
  </rcc>
  <rcc rId="16276" sId="7">
    <nc r="AN73">
      <v>17.989999999999998</v>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277" sId="8" ref="CK1:CK1048576" action="insertCol"/>
  <rcc rId="16278" sId="8">
    <nc r="CK3" t="inlineStr">
      <is>
        <t>Amtsumlage in %</t>
      </is>
    </nc>
  </rcc>
  <rcc rId="16279" sId="8">
    <nc r="CK6" t="inlineStr">
      <is>
        <t>amtsfrei</t>
      </is>
    </nc>
  </rcc>
  <rcc rId="16280" sId="8" odxf="1" dxf="1">
    <nc r="CK7" t="inlineStr">
      <is>
        <t>amtsfrei</t>
      </is>
    </nc>
    <odxf>
      <border outline="0">
        <top style="thin">
          <color indexed="64"/>
        </top>
      </border>
    </odxf>
    <ndxf>
      <border outline="0">
        <top/>
      </border>
    </ndxf>
  </rcc>
  <rcc rId="16281" sId="8" odxf="1" dxf="1">
    <nc r="CK8" t="inlineStr">
      <is>
        <t>amtsfrei</t>
      </is>
    </nc>
    <odxf>
      <font>
        <color rgb="FFFF0000"/>
      </font>
      <border outline="0">
        <top style="thin">
          <color indexed="64"/>
        </top>
      </border>
    </odxf>
    <ndxf>
      <font>
        <sz val="11"/>
        <color theme="1"/>
        <name val="Calibri"/>
        <family val="2"/>
        <scheme val="minor"/>
      </font>
      <border outline="0">
        <top/>
      </border>
    </ndxf>
  </rcc>
  <rcc rId="16282" sId="8" odxf="1" dxf="1">
    <nc r="CK9" t="inlineStr">
      <is>
        <t>amtsfrei</t>
      </is>
    </nc>
    <odxf>
      <font>
        <name val="Arial"/>
        <scheme val="none"/>
      </font>
      <border outline="0">
        <top style="thin">
          <color indexed="64"/>
        </top>
      </border>
    </odxf>
    <ndxf>
      <font>
        <sz val="11"/>
        <color theme="1"/>
        <name val="Calibri"/>
        <family val="2"/>
        <scheme val="minor"/>
      </font>
      <border outline="0">
        <top/>
      </border>
    </ndxf>
  </rcc>
  <rcc rId="16283" sId="8" odxf="1" dxf="1">
    <nc r="CK10" t="inlineStr">
      <is>
        <t>amtsfrei</t>
      </is>
    </nc>
    <odxf>
      <border outline="0">
        <top style="thin">
          <color indexed="64"/>
        </top>
      </border>
    </odxf>
    <ndxf>
      <border outline="0">
        <top/>
      </border>
    </ndxf>
  </rcc>
  <rcc rId="16284" sId="8" odxf="1" dxf="1">
    <nc r="CK11" t="inlineStr">
      <is>
        <t>amtsfrei</t>
      </is>
    </nc>
    <odxf>
      <border outline="0">
        <top style="thin">
          <color indexed="64"/>
        </top>
      </border>
    </odxf>
    <ndxf>
      <border outline="0">
        <top/>
      </border>
    </ndxf>
  </rcc>
  <rcc rId="16285" sId="8" odxf="1" dxf="1">
    <nc r="CK12" t="inlineStr">
      <is>
        <t>amtsfrei</t>
      </is>
    </nc>
    <odxf>
      <border outline="0">
        <top style="thin">
          <color indexed="64"/>
        </top>
      </border>
    </odxf>
    <ndxf>
      <border outline="0">
        <top/>
      </border>
    </ndxf>
  </rcc>
  <rcc rId="16286" sId="8" odxf="1" dxf="1">
    <nc r="CK13" t="inlineStr">
      <is>
        <t>amtsfrei</t>
      </is>
    </nc>
    <odxf>
      <border outline="0">
        <top style="thin">
          <color indexed="64"/>
        </top>
      </border>
    </odxf>
    <ndxf>
      <border outline="0">
        <top/>
      </border>
    </ndxf>
  </rcc>
  <rcc rId="16287" sId="8" numFmtId="4">
    <nc r="CK14">
      <v>18.54</v>
    </nc>
  </rcc>
  <rcc rId="16288" sId="8" numFmtId="4">
    <nc r="CK15">
      <v>18.54</v>
    </nc>
  </rcc>
  <rcc rId="16289" sId="8" numFmtId="4">
    <nc r="CK16">
      <v>18.54</v>
    </nc>
  </rcc>
  <rcc rId="16290" sId="8" numFmtId="4">
    <nc r="CK17">
      <v>18.54</v>
    </nc>
  </rcc>
  <rcc rId="16291" sId="8" numFmtId="4">
    <nc r="CK18">
      <v>18.54</v>
    </nc>
  </rcc>
  <rcc rId="16292" sId="8" numFmtId="4">
    <nc r="CK19">
      <v>18.54</v>
    </nc>
  </rcc>
  <rcc rId="16293" sId="8" numFmtId="4">
    <nc r="CK20">
      <v>19.198</v>
    </nc>
  </rcc>
  <rfmt sheetId="8" sqref="CK20">
    <dxf>
      <numFmt numFmtId="171" formatCode="#,##0.000"/>
    </dxf>
  </rfmt>
  <rfmt sheetId="8" sqref="CK20">
    <dxf>
      <numFmt numFmtId="172" formatCode="#,##0.0000"/>
    </dxf>
  </rfmt>
  <rfmt sheetId="8" sqref="CK20">
    <dxf>
      <numFmt numFmtId="171" formatCode="#,##0.000"/>
    </dxf>
  </rfmt>
  <rcc rId="16294" sId="8" numFmtId="4">
    <nc r="CK21">
      <v>19.198</v>
    </nc>
  </rcc>
  <rfmt sheetId="8" sqref="CK21">
    <dxf>
      <numFmt numFmtId="164" formatCode="#,##0.0"/>
    </dxf>
  </rfmt>
  <rfmt sheetId="8" sqref="CK21">
    <dxf>
      <numFmt numFmtId="3" formatCode="#,##0"/>
    </dxf>
  </rfmt>
  <rfmt sheetId="8" sqref="CK21">
    <dxf>
      <numFmt numFmtId="164" formatCode="#,##0.0"/>
    </dxf>
  </rfmt>
  <rfmt sheetId="8" sqref="CK21">
    <dxf>
      <numFmt numFmtId="4" formatCode="#,##0.00"/>
    </dxf>
  </rfmt>
  <rfmt sheetId="8" sqref="CK21">
    <dxf>
      <numFmt numFmtId="171" formatCode="#,##0.000"/>
    </dxf>
  </rfmt>
  <rcc rId="16295" sId="8" odxf="1" dxf="1" numFmtId="4">
    <nc r="CK22">
      <v>19.198</v>
    </nc>
    <odxf>
      <numFmt numFmtId="4" formatCode="#,##0.00"/>
    </odxf>
    <ndxf>
      <numFmt numFmtId="171" formatCode="#,##0.000"/>
    </ndxf>
  </rcc>
  <rcc rId="16296" sId="8" odxf="1" dxf="1" numFmtId="4">
    <nc r="CK23">
      <v>19.198</v>
    </nc>
    <odxf>
      <numFmt numFmtId="4" formatCode="#,##0.00"/>
    </odxf>
    <ndxf>
      <numFmt numFmtId="171" formatCode="#,##0.000"/>
    </ndxf>
  </rcc>
  <rcc rId="16297" sId="8" odxf="1" dxf="1" numFmtId="4">
    <nc r="CK24">
      <v>19.198</v>
    </nc>
    <odxf>
      <numFmt numFmtId="4" formatCode="#,##0.00"/>
    </odxf>
    <ndxf>
      <numFmt numFmtId="171" formatCode="#,##0.000"/>
    </ndxf>
  </rcc>
  <rcc rId="16298" sId="8" odxf="1" dxf="1" numFmtId="4">
    <nc r="CK25">
      <v>19.198</v>
    </nc>
    <odxf>
      <numFmt numFmtId="4" formatCode="#,##0.00"/>
    </odxf>
    <ndxf>
      <numFmt numFmtId="171" formatCode="#,##0.000"/>
    </ndxf>
  </rcc>
  <rcc rId="16299" sId="8" odxf="1" dxf="1" numFmtId="4">
    <nc r="CK26">
      <v>19.198</v>
    </nc>
    <odxf>
      <numFmt numFmtId="4" formatCode="#,##0.00"/>
    </odxf>
    <ndxf>
      <numFmt numFmtId="171" formatCode="#,##0.000"/>
    </ndxf>
  </rcc>
  <rcc rId="16300" sId="8" odxf="1" dxf="1" numFmtId="4">
    <nc r="CK27">
      <v>19.198</v>
    </nc>
    <odxf>
      <numFmt numFmtId="4" formatCode="#,##0.00"/>
    </odxf>
    <ndxf>
      <numFmt numFmtId="171" formatCode="#,##0.000"/>
    </ndxf>
  </rcc>
  <rcc rId="16301" sId="8" odxf="1" dxf="1" numFmtId="4">
    <nc r="CK28">
      <v>19.198</v>
    </nc>
    <odxf>
      <numFmt numFmtId="4" formatCode="#,##0.00"/>
    </odxf>
    <ndxf>
      <numFmt numFmtId="171" formatCode="#,##0.000"/>
    </ndxf>
  </rcc>
  <rcc rId="16302" sId="8" odxf="1" dxf="1" numFmtId="4">
    <nc r="CK29">
      <v>19.198</v>
    </nc>
    <odxf>
      <numFmt numFmtId="4" formatCode="#,##0.00"/>
    </odxf>
    <ndxf>
      <numFmt numFmtId="171" formatCode="#,##0.000"/>
    </ndxf>
  </rcc>
  <rcc rId="16303" sId="8" numFmtId="4">
    <nc r="CK30">
      <v>22.617000000000001</v>
    </nc>
  </rcc>
  <rcc rId="16304" sId="8" numFmtId="4">
    <nc r="CK31">
      <v>22.617000000000001</v>
    </nc>
  </rcc>
  <rfmt sheetId="8" sqref="CK30:CK31">
    <dxf>
      <numFmt numFmtId="164" formatCode="#,##0.0"/>
    </dxf>
  </rfmt>
  <rfmt sheetId="8" sqref="CK30:CK31">
    <dxf>
      <numFmt numFmtId="3" formatCode="#,##0"/>
    </dxf>
  </rfmt>
  <rfmt sheetId="8" sqref="CK30:CK31">
    <dxf>
      <numFmt numFmtId="164" formatCode="#,##0.0"/>
    </dxf>
  </rfmt>
  <rfmt sheetId="8" sqref="CK30:CK31">
    <dxf>
      <numFmt numFmtId="4" formatCode="#,##0.00"/>
    </dxf>
  </rfmt>
  <rfmt sheetId="8" sqref="CK30:CK31">
    <dxf>
      <numFmt numFmtId="171" formatCode="#,##0.000"/>
    </dxf>
  </rfmt>
  <rcc rId="16305" sId="8" odxf="1" dxf="1" numFmtId="4">
    <nc r="CK32">
      <v>22.617000000000001</v>
    </nc>
    <odxf>
      <numFmt numFmtId="4" formatCode="#,##0.00"/>
    </odxf>
    <ndxf>
      <numFmt numFmtId="171" formatCode="#,##0.000"/>
    </ndxf>
  </rcc>
  <rcc rId="16306" sId="8" odxf="1" dxf="1" numFmtId="4">
    <nc r="CK33">
      <v>22.617000000000001</v>
    </nc>
    <odxf>
      <numFmt numFmtId="4" formatCode="#,##0.00"/>
    </odxf>
    <ndxf>
      <numFmt numFmtId="171" formatCode="#,##0.000"/>
    </ndxf>
  </rcc>
  <rcc rId="16307" sId="8" odxf="1" dxf="1" numFmtId="4">
    <nc r="CK34">
      <v>22.617000000000001</v>
    </nc>
    <odxf>
      <numFmt numFmtId="4" formatCode="#,##0.00"/>
    </odxf>
    <ndxf>
      <numFmt numFmtId="171" formatCode="#,##0.000"/>
    </ndxf>
  </rcc>
  <rcc rId="16308" sId="8" odxf="1" dxf="1" numFmtId="4">
    <nc r="CK35">
      <v>22.617000000000001</v>
    </nc>
    <odxf>
      <numFmt numFmtId="4" formatCode="#,##0.00"/>
    </odxf>
    <ndxf>
      <numFmt numFmtId="171" formatCode="#,##0.000"/>
    </ndxf>
  </rcc>
  <rcc rId="16309" sId="8" odxf="1" dxf="1" numFmtId="4">
    <nc r="CK36">
      <v>22.617000000000001</v>
    </nc>
    <odxf>
      <numFmt numFmtId="4" formatCode="#,##0.00"/>
    </odxf>
    <ndxf>
      <numFmt numFmtId="171" formatCode="#,##0.000"/>
    </ndxf>
  </rcc>
  <rcc rId="16310" sId="8" odxf="1" dxf="1" numFmtId="4">
    <nc r="CK37">
      <v>22.617000000000001</v>
    </nc>
    <odxf>
      <numFmt numFmtId="4" formatCode="#,##0.00"/>
    </odxf>
    <ndxf>
      <numFmt numFmtId="171" formatCode="#,##0.000"/>
    </ndxf>
  </rcc>
  <rcc rId="16311" sId="8" odxf="1" dxf="1" numFmtId="4">
    <nc r="CK38">
      <v>22.617000000000001</v>
    </nc>
    <odxf>
      <numFmt numFmtId="4" formatCode="#,##0.00"/>
    </odxf>
    <ndxf>
      <numFmt numFmtId="171" formatCode="#,##0.000"/>
    </ndxf>
  </rcc>
  <rcc rId="16312" sId="8" odxf="1" dxf="1" numFmtId="4">
    <nc r="CK39">
      <v>22.617000000000001</v>
    </nc>
    <odxf>
      <numFmt numFmtId="4" formatCode="#,##0.00"/>
    </odxf>
    <ndxf>
      <numFmt numFmtId="171" formatCode="#,##0.000"/>
    </ndxf>
  </rcc>
  <rcc rId="16313" sId="8" odxf="1" dxf="1" numFmtId="4">
    <nc r="CK40">
      <v>22.617000000000001</v>
    </nc>
    <odxf>
      <numFmt numFmtId="4" formatCode="#,##0.00"/>
    </odxf>
    <ndxf>
      <numFmt numFmtId="171" formatCode="#,##0.000"/>
    </ndxf>
  </rcc>
  <rcc rId="16314" sId="8" numFmtId="4">
    <nc r="CK41">
      <v>27.38</v>
    </nc>
  </rcc>
  <rcc rId="16315" sId="8" numFmtId="4">
    <nc r="CK42">
      <v>27.38</v>
    </nc>
  </rcc>
  <rcc rId="16316" sId="8" numFmtId="4">
    <nc r="CK43">
      <v>27.38</v>
    </nc>
  </rcc>
  <rcc rId="16317" sId="8" numFmtId="4">
    <nc r="CK44">
      <v>27.38</v>
    </nc>
  </rcc>
  <rcc rId="16318" sId="8" numFmtId="4">
    <nc r="CK45">
      <v>27.38</v>
    </nc>
  </rcc>
  <rcc rId="16319" sId="8" numFmtId="4">
    <nc r="CK46">
      <v>27.38</v>
    </nc>
  </rcc>
  <rcc rId="16320" sId="8" numFmtId="4">
    <nc r="CK57">
      <v>22.52</v>
    </nc>
  </rcc>
  <rcc rId="16321" sId="8" numFmtId="4">
    <nc r="CK58">
      <v>22.52</v>
    </nc>
  </rcc>
  <rcc rId="16322" sId="8" numFmtId="4">
    <nc r="CK59">
      <v>22.52</v>
    </nc>
  </rcc>
  <rcc rId="16323" sId="8" numFmtId="4">
    <nc r="CK69">
      <v>17.89</v>
    </nc>
  </rcc>
  <rcc rId="16324" sId="8" numFmtId="4">
    <nc r="CK70">
      <v>17.89</v>
    </nc>
  </rcc>
  <rcc rId="16325" sId="8" numFmtId="4">
    <nc r="CK71">
      <v>17.89</v>
    </nc>
  </rcc>
  <rcc rId="16326" sId="8" numFmtId="4">
    <nc r="CK72">
      <v>17.89</v>
    </nc>
  </rcc>
  <rcc rId="16327" sId="8" numFmtId="4">
    <nc r="CK73">
      <v>17.89</v>
    </nc>
  </rcc>
  <rcc rId="16328" sId="8" numFmtId="4">
    <nc r="CK74">
      <v>17.89</v>
    </nc>
  </rcc>
  <rcc rId="16329" sId="8" numFmtId="4">
    <nc r="CK75">
      <v>17.89</v>
    </nc>
  </rcc>
  <rcc rId="16330" sId="8" numFmtId="4">
    <nc r="CK76">
      <v>17.89</v>
    </nc>
  </rcc>
  <rcc rId="16331" sId="8" numFmtId="4">
    <nc r="CK77">
      <v>17.89</v>
    </nc>
  </rcc>
  <rcc rId="16332" sId="8" numFmtId="4">
    <nc r="CK78">
      <v>17.89</v>
    </nc>
  </rcc>
  <rcc rId="16333" sId="8" numFmtId="4">
    <nc r="CK79">
      <v>25.585999999999999</v>
    </nc>
  </rcc>
  <rcc rId="16334" sId="8" numFmtId="4">
    <nc r="CK80">
      <v>25.585999999999999</v>
    </nc>
  </rcc>
  <rfmt sheetId="8" sqref="CK79:CK80">
    <dxf>
      <numFmt numFmtId="164" formatCode="#,##0.0"/>
    </dxf>
  </rfmt>
  <rfmt sheetId="8" sqref="CK79:CK80">
    <dxf>
      <numFmt numFmtId="3" formatCode="#,##0"/>
    </dxf>
  </rfmt>
  <rfmt sheetId="8" sqref="CK79:CK80">
    <dxf>
      <numFmt numFmtId="164" formatCode="#,##0.0"/>
    </dxf>
  </rfmt>
  <rfmt sheetId="8" sqref="CK79:CK80">
    <dxf>
      <numFmt numFmtId="4" formatCode="#,##0.00"/>
    </dxf>
  </rfmt>
  <rfmt sheetId="8" sqref="CK79:CK80">
    <dxf>
      <numFmt numFmtId="171" formatCode="#,##0.000"/>
    </dxf>
  </rfmt>
  <rcc rId="16335" sId="8" odxf="1" dxf="1" numFmtId="4">
    <nc r="CK81">
      <v>25.585999999999999</v>
    </nc>
    <odxf>
      <numFmt numFmtId="4" formatCode="#,##0.00"/>
    </odxf>
    <ndxf>
      <numFmt numFmtId="171" formatCode="#,##0.000"/>
    </ndxf>
  </rcc>
  <rcc rId="16336" sId="8" odxf="1" dxf="1" numFmtId="4">
    <nc r="CK82">
      <v>25.585999999999999</v>
    </nc>
    <odxf>
      <numFmt numFmtId="4" formatCode="#,##0.00"/>
    </odxf>
    <ndxf>
      <numFmt numFmtId="171" formatCode="#,##0.000"/>
    </ndxf>
  </rcc>
  <rcc rId="16337" sId="8" odxf="1" dxf="1" numFmtId="4">
    <nc r="CK83">
      <v>25.585999999999999</v>
    </nc>
    <odxf>
      <numFmt numFmtId="4" formatCode="#,##0.00"/>
    </odxf>
    <ndxf>
      <numFmt numFmtId="171" formatCode="#,##0.000"/>
    </ndxf>
  </rcc>
  <rcc rId="16338" sId="8" odxf="1" dxf="1" numFmtId="4">
    <nc r="CK84">
      <v>25.585999999999999</v>
    </nc>
    <odxf>
      <numFmt numFmtId="4" formatCode="#,##0.00"/>
    </odxf>
    <ndxf>
      <numFmt numFmtId="171" formatCode="#,##0.000"/>
    </ndxf>
  </rcc>
  <rcc rId="16339" sId="8" odxf="1" dxf="1" numFmtId="4">
    <nc r="CK85">
      <v>25.585999999999999</v>
    </nc>
    <odxf>
      <numFmt numFmtId="4" formatCode="#,##0.00"/>
    </odxf>
    <ndxf>
      <numFmt numFmtId="171" formatCode="#,##0.000"/>
    </ndxf>
  </rcc>
  <rcc rId="16340" sId="8" odxf="1" dxf="1" numFmtId="4">
    <nc r="CK86">
      <v>25.585999999999999</v>
    </nc>
    <odxf>
      <numFmt numFmtId="4" formatCode="#,##0.00"/>
    </odxf>
    <ndxf>
      <numFmt numFmtId="171" formatCode="#,##0.000"/>
    </ndxf>
  </rcc>
  <rcc rId="16341" sId="8" numFmtId="4">
    <nc r="CK87">
      <v>23.7</v>
    </nc>
  </rcc>
  <rcc rId="16342" sId="8" numFmtId="4">
    <nc r="CK88">
      <v>23.7</v>
    </nc>
  </rcc>
  <rcc rId="16343" sId="8" numFmtId="4">
    <nc r="CK89">
      <v>23.7</v>
    </nc>
  </rcc>
  <rcc rId="16344" sId="8" numFmtId="4">
    <nc r="CK90">
      <v>23.7</v>
    </nc>
  </rcc>
  <rcc rId="16345" sId="8" numFmtId="4">
    <nc r="CK91">
      <v>23.7</v>
    </nc>
  </rcc>
  <rcc rId="16346" sId="8" numFmtId="4">
    <nc r="CK92">
      <v>23.7</v>
    </nc>
  </rcc>
  <rcc rId="16347" sId="8" numFmtId="4">
    <nc r="CK93">
      <v>23.7</v>
    </nc>
  </rcc>
  <rcc rId="16348" sId="8" numFmtId="4">
    <nc r="CK94">
      <v>23.7</v>
    </nc>
  </rcc>
  <rcc rId="16349" sId="8" numFmtId="4">
    <nc r="CK95">
      <v>23.7</v>
    </nc>
  </rcc>
  <rcc rId="16350" sId="8" numFmtId="4">
    <nc r="CK96">
      <v>23.7</v>
    </nc>
  </rcc>
  <rcc rId="16351" sId="8" numFmtId="4">
    <nc r="CK101">
      <v>21.450460499999998</v>
    </nc>
  </rcc>
  <rcc rId="16352" sId="8" numFmtId="4">
    <nc r="CK102">
      <v>21.450460499999998</v>
    </nc>
  </rcc>
  <rfmt sheetId="8" sqref="CK101:CK102">
    <dxf>
      <numFmt numFmtId="171" formatCode="#,##0.000"/>
    </dxf>
  </rfmt>
  <rfmt sheetId="8" sqref="CK101:CK102">
    <dxf>
      <numFmt numFmtId="172" formatCode="#,##0.0000"/>
    </dxf>
  </rfmt>
  <rfmt sheetId="8" sqref="CK101:CK102">
    <dxf>
      <numFmt numFmtId="173" formatCode="#,##0.00000"/>
    </dxf>
  </rfmt>
  <rfmt sheetId="8" sqref="CK101:CK102">
    <dxf>
      <numFmt numFmtId="174" formatCode="#,##0.000000"/>
    </dxf>
  </rfmt>
  <rfmt sheetId="8" sqref="CK101:CK102">
    <dxf>
      <numFmt numFmtId="173" formatCode="#,##0.00000"/>
    </dxf>
  </rfmt>
  <rfmt sheetId="8" sqref="CK101:CK102">
    <dxf>
      <numFmt numFmtId="174" formatCode="#,##0.000000"/>
    </dxf>
  </rfmt>
  <rfmt sheetId="8" sqref="CK101:CK102">
    <dxf>
      <numFmt numFmtId="175" formatCode="#,##0.0000000"/>
    </dxf>
  </rfmt>
  <rcc rId="16353" sId="8" odxf="1" dxf="1" numFmtId="4">
    <nc r="CK103">
      <v>21.450460499999998</v>
    </nc>
    <odxf>
      <numFmt numFmtId="4" formatCode="#,##0.00"/>
    </odxf>
    <ndxf>
      <numFmt numFmtId="175" formatCode="#,##0.0000000"/>
    </ndxf>
  </rcc>
  <rcc rId="16354" sId="8" odxf="1" dxf="1" numFmtId="4">
    <nc r="CK104">
      <v>21.450460499999998</v>
    </nc>
    <odxf>
      <numFmt numFmtId="4" formatCode="#,##0.00"/>
    </odxf>
    <ndxf>
      <numFmt numFmtId="175" formatCode="#,##0.0000000"/>
    </ndxf>
  </rcc>
  <rcc rId="16355" sId="8" odxf="1" dxf="1" numFmtId="4">
    <nc r="CK105">
      <v>21.450460499999998</v>
    </nc>
    <odxf>
      <numFmt numFmtId="4" formatCode="#,##0.00"/>
    </odxf>
    <ndxf>
      <numFmt numFmtId="175" formatCode="#,##0.0000000"/>
    </ndxf>
  </rcc>
  <rcc rId="16356" sId="8" odxf="1" dxf="1" numFmtId="4">
    <nc r="CK106">
      <v>21.450460499999998</v>
    </nc>
    <odxf>
      <numFmt numFmtId="4" formatCode="#,##0.00"/>
    </odxf>
    <ndxf>
      <numFmt numFmtId="175" formatCode="#,##0.0000000"/>
    </ndxf>
  </rcc>
  <rcc rId="16357" sId="8" odxf="1" dxf="1" numFmtId="4">
    <nc r="CK107">
      <v>21.450460499999998</v>
    </nc>
    <odxf>
      <numFmt numFmtId="4" formatCode="#,##0.00"/>
    </odxf>
    <ndxf>
      <numFmt numFmtId="175" formatCode="#,##0.0000000"/>
    </ndxf>
  </rcc>
  <rcc rId="16358" sId="8" odxf="1" dxf="1" numFmtId="4">
    <nc r="CK108">
      <v>21.450460499999998</v>
    </nc>
    <odxf>
      <numFmt numFmtId="4" formatCode="#,##0.00"/>
    </odxf>
    <ndxf>
      <numFmt numFmtId="175" formatCode="#,##0.0000000"/>
    </ndxf>
  </rcc>
  <rcc rId="16359" sId="8" odxf="1" dxf="1" numFmtId="4">
    <nc r="CK109">
      <v>21.450460499999998</v>
    </nc>
    <odxf>
      <numFmt numFmtId="4" formatCode="#,##0.00"/>
    </odxf>
    <ndxf>
      <numFmt numFmtId="175" formatCode="#,##0.0000000"/>
    </ndxf>
  </rcc>
  <rcc rId="16360" sId="8" odxf="1" dxf="1" numFmtId="4">
    <nc r="CK110">
      <v>21.450460499999998</v>
    </nc>
    <odxf>
      <numFmt numFmtId="4" formatCode="#,##0.00"/>
    </odxf>
    <ndxf>
      <numFmt numFmtId="175" formatCode="#,##0.0000000"/>
    </ndxf>
  </rcc>
  <rcc rId="16361" sId="8" odxf="1" dxf="1" numFmtId="4">
    <nc r="CK111">
      <v>21.450460499999998</v>
    </nc>
    <odxf>
      <numFmt numFmtId="4" formatCode="#,##0.00"/>
    </odxf>
    <ndxf>
      <numFmt numFmtId="175" formatCode="#,##0.0000000"/>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6" sId="4" numFmtId="4">
    <nc r="AZ13">
      <v>17.12</v>
    </nc>
  </rcc>
  <rfmt sheetId="4" sqref="AZ13">
    <dxf>
      <numFmt numFmtId="171" formatCode="#,##0.000"/>
    </dxf>
  </rfmt>
  <rcc rId="16477" sId="4" odxf="1" dxf="1" numFmtId="4">
    <nc r="AZ14">
      <v>17.12</v>
    </nc>
    <odxf>
      <numFmt numFmtId="4" formatCode="#,##0.00"/>
    </odxf>
    <ndxf>
      <numFmt numFmtId="171" formatCode="#,##0.000"/>
    </ndxf>
  </rcc>
  <rcc rId="16478" sId="4" odxf="1" dxf="1" numFmtId="4">
    <nc r="AZ15">
      <v>17.12</v>
    </nc>
    <odxf>
      <numFmt numFmtId="4" formatCode="#,##0.00"/>
    </odxf>
    <ndxf>
      <numFmt numFmtId="171" formatCode="#,##0.000"/>
    </ndxf>
  </rcc>
  <rcc rId="16479" sId="4" odxf="1" dxf="1" numFmtId="4">
    <nc r="AZ16">
      <v>17.12</v>
    </nc>
    <odxf>
      <numFmt numFmtId="4" formatCode="#,##0.00"/>
    </odxf>
    <ndxf>
      <numFmt numFmtId="171" formatCode="#,##0.000"/>
    </ndxf>
  </rcc>
  <rcc rId="16480" sId="4" odxf="1" dxf="1" numFmtId="4">
    <nc r="AZ17">
      <v>17.12</v>
    </nc>
    <odxf>
      <numFmt numFmtId="4" formatCode="#,##0.00"/>
    </odxf>
    <ndxf>
      <numFmt numFmtId="171" formatCode="#,##0.000"/>
    </ndxf>
  </rcc>
  <rcc rId="16481" sId="4" odxf="1" dxf="1" numFmtId="4">
    <nc r="AZ18">
      <v>17.12</v>
    </nc>
    <odxf>
      <numFmt numFmtId="4" formatCode="#,##0.00"/>
    </odxf>
    <ndxf>
      <numFmt numFmtId="171" formatCode="#,##0.000"/>
    </ndxf>
  </rcc>
  <rcc rId="16482" sId="4" numFmtId="4">
    <nc r="AZ29">
      <v>25.858000000000001</v>
    </nc>
  </rcc>
  <rfmt sheetId="4" sqref="AZ29">
    <dxf>
      <numFmt numFmtId="171" formatCode="#,##0.000"/>
    </dxf>
  </rfmt>
  <rcc rId="16483" sId="4" odxf="1" dxf="1" numFmtId="4">
    <nc r="AZ30">
      <v>25.858000000000001</v>
    </nc>
    <odxf>
      <numFmt numFmtId="4" formatCode="#,##0.00"/>
    </odxf>
    <ndxf>
      <numFmt numFmtId="171" formatCode="#,##0.000"/>
    </ndxf>
  </rcc>
  <rcc rId="16484" sId="4" odxf="1" dxf="1" numFmtId="4">
    <nc r="AZ31">
      <v>25.858000000000001</v>
    </nc>
    <odxf>
      <numFmt numFmtId="4" formatCode="#,##0.00"/>
    </odxf>
    <ndxf>
      <numFmt numFmtId="171" formatCode="#,##0.000"/>
    </ndxf>
  </rcc>
  <rcc rId="16485" sId="4" odxf="1" dxf="1" numFmtId="4">
    <nc r="AZ32">
      <v>25.858000000000001</v>
    </nc>
    <odxf>
      <numFmt numFmtId="4" formatCode="#,##0.00"/>
    </odxf>
    <ndxf>
      <numFmt numFmtId="171" formatCode="#,##0.000"/>
    </ndxf>
  </rcc>
  <rcc rId="16486" sId="4" odxf="1" dxf="1" numFmtId="4">
    <nc r="AZ33">
      <v>25.858000000000001</v>
    </nc>
    <odxf>
      <numFmt numFmtId="4" formatCode="#,##0.00"/>
    </odxf>
    <ndxf>
      <numFmt numFmtId="171" formatCode="#,##0.000"/>
    </ndxf>
  </rcc>
  <rcc rId="16487" sId="4" odxf="1" dxf="1" numFmtId="4">
    <nc r="AZ34">
      <v>25.858000000000001</v>
    </nc>
    <odxf>
      <numFmt numFmtId="4" formatCode="#,##0.00"/>
    </odxf>
    <ndxf>
      <numFmt numFmtId="171" formatCode="#,##0.000"/>
    </ndxf>
  </rcc>
  <rcc rId="16488" sId="4" odxf="1" dxf="1" numFmtId="4">
    <nc r="AZ35">
      <v>25.858000000000001</v>
    </nc>
    <odxf>
      <numFmt numFmtId="4" formatCode="#,##0.00"/>
    </odxf>
    <ndxf>
      <numFmt numFmtId="171" formatCode="#,##0.000"/>
    </ndxf>
  </rcc>
  <rcc rId="16489" sId="4" odxf="1" dxf="1" numFmtId="4">
    <nc r="AZ36">
      <v>25.858000000000001</v>
    </nc>
    <odxf>
      <numFmt numFmtId="4" formatCode="#,##0.00"/>
    </odxf>
    <ndxf>
      <numFmt numFmtId="171" formatCode="#,##0.000"/>
    </ndxf>
  </rcc>
  <rcc rId="16490" sId="4" odxf="1" dxf="1" numFmtId="4">
    <nc r="AZ37">
      <v>25.858000000000001</v>
    </nc>
    <odxf>
      <numFmt numFmtId="4" formatCode="#,##0.00"/>
    </odxf>
    <ndxf>
      <numFmt numFmtId="171" formatCode="#,##0.000"/>
    </ndxf>
  </rcc>
  <rcc rId="16491" sId="4" odxf="1" dxf="1" numFmtId="4">
    <nc r="AZ38">
      <v>25.858000000000001</v>
    </nc>
    <odxf>
      <numFmt numFmtId="4" formatCode="#,##0.00"/>
    </odxf>
    <ndxf>
      <numFmt numFmtId="171" formatCode="#,##0.000"/>
    </ndxf>
  </rcc>
  <rcc rId="16492" sId="4" odxf="1" dxf="1" numFmtId="4">
    <nc r="AZ39">
      <v>25.858000000000001</v>
    </nc>
    <odxf>
      <numFmt numFmtId="4" formatCode="#,##0.00"/>
    </odxf>
    <ndxf>
      <numFmt numFmtId="171" formatCode="#,##0.000"/>
    </ndxf>
  </rcc>
  <rcc rId="16493" sId="4" numFmtId="4">
    <nc r="AZ40">
      <v>33.53</v>
    </nc>
  </rcc>
  <rfmt sheetId="4" sqref="AZ40">
    <dxf>
      <numFmt numFmtId="171" formatCode="#,##0.000"/>
    </dxf>
  </rfmt>
  <rcc rId="16494" sId="4" odxf="1" dxf="1" numFmtId="4">
    <nc r="AZ41">
      <v>33.53</v>
    </nc>
    <odxf>
      <numFmt numFmtId="4" formatCode="#,##0.00"/>
    </odxf>
    <ndxf>
      <numFmt numFmtId="171" formatCode="#,##0.000"/>
    </ndxf>
  </rcc>
  <rcc rId="16495" sId="4" odxf="1" dxf="1" numFmtId="4">
    <nc r="AZ42">
      <v>33.53</v>
    </nc>
    <odxf>
      <numFmt numFmtId="4" formatCode="#,##0.00"/>
    </odxf>
    <ndxf>
      <numFmt numFmtId="171" formatCode="#,##0.000"/>
    </ndxf>
  </rcc>
  <rcc rId="16496" sId="4" odxf="1" dxf="1" numFmtId="4">
    <nc r="AZ43">
      <v>33.53</v>
    </nc>
    <odxf>
      <numFmt numFmtId="4" formatCode="#,##0.00"/>
    </odxf>
    <ndxf>
      <numFmt numFmtId="171" formatCode="#,##0.000"/>
    </ndxf>
  </rcc>
  <rcc rId="16497" sId="4" odxf="1" dxf="1" numFmtId="4">
    <nc r="AZ44">
      <v>33.53</v>
    </nc>
    <odxf>
      <numFmt numFmtId="4" formatCode="#,##0.00"/>
    </odxf>
    <ndxf>
      <numFmt numFmtId="171" formatCode="#,##0.000"/>
    </ndxf>
  </rcc>
  <rcc rId="16498" sId="4" odxf="1" dxf="1" numFmtId="4">
    <nc r="AZ45">
      <v>33.53</v>
    </nc>
    <odxf>
      <numFmt numFmtId="4" formatCode="#,##0.00"/>
    </odxf>
    <ndxf>
      <numFmt numFmtId="171" formatCode="#,##0.000"/>
    </ndxf>
  </rcc>
  <rcc rId="16499" sId="4" numFmtId="4">
    <nc r="AZ46">
      <v>17.59</v>
    </nc>
  </rcc>
  <rfmt sheetId="4" sqref="AZ46">
    <dxf>
      <numFmt numFmtId="171" formatCode="#,##0.000"/>
    </dxf>
  </rfmt>
  <rcc rId="16500" sId="4" odxf="1" dxf="1" numFmtId="4">
    <nc r="AZ47">
      <v>17.59</v>
    </nc>
    <odxf>
      <numFmt numFmtId="4" formatCode="#,##0.00"/>
    </odxf>
    <ndxf>
      <numFmt numFmtId="171" formatCode="#,##0.000"/>
    </ndxf>
  </rcc>
  <rcc rId="16501" sId="4" odxf="1" dxf="1" numFmtId="4">
    <nc r="AZ48">
      <v>17.59</v>
    </nc>
    <odxf>
      <numFmt numFmtId="4" formatCode="#,##0.00"/>
    </odxf>
    <ndxf>
      <numFmt numFmtId="171" formatCode="#,##0.000"/>
    </ndxf>
  </rcc>
  <rcc rId="16502" sId="4" odxf="1" dxf="1" numFmtId="4">
    <nc r="AZ49">
      <v>17.59</v>
    </nc>
    <odxf>
      <numFmt numFmtId="4" formatCode="#,##0.00"/>
    </odxf>
    <ndxf>
      <numFmt numFmtId="171" formatCode="#,##0.000"/>
    </ndxf>
  </rcc>
  <rcc rId="16503" sId="4" odxf="1" dxf="1" numFmtId="4">
    <nc r="AZ50">
      <v>17.59</v>
    </nc>
    <odxf>
      <numFmt numFmtId="4" formatCode="#,##0.00"/>
    </odxf>
    <ndxf>
      <numFmt numFmtId="171" formatCode="#,##0.000"/>
    </ndxf>
  </rcc>
  <rcc rId="16504" sId="4" odxf="1" dxf="1" numFmtId="4">
    <nc r="AZ51">
      <v>17.59</v>
    </nc>
    <odxf>
      <numFmt numFmtId="4" formatCode="#,##0.00"/>
    </odxf>
    <ndxf>
      <numFmt numFmtId="171" formatCode="#,##0.000"/>
    </ndxf>
  </rcc>
  <rcc rId="16505" sId="4" odxf="1" dxf="1" numFmtId="4">
    <nc r="AZ52">
      <v>17.59</v>
    </nc>
    <odxf>
      <numFmt numFmtId="4" formatCode="#,##0.00"/>
    </odxf>
    <ndxf>
      <numFmt numFmtId="171" formatCode="#,##0.000"/>
    </ndxf>
  </rcc>
  <rcc rId="16506" sId="4" odxf="1" dxf="1" numFmtId="4">
    <nc r="AZ53">
      <v>17.59</v>
    </nc>
    <odxf>
      <numFmt numFmtId="4" formatCode="#,##0.00"/>
    </odxf>
    <ndxf>
      <numFmt numFmtId="171" formatCode="#,##0.000"/>
    </ndxf>
  </rcc>
  <rcc rId="16507" sId="4" odxf="1" dxf="1" numFmtId="4">
    <nc r="AZ54">
      <v>17.59</v>
    </nc>
    <odxf>
      <numFmt numFmtId="4" formatCode="#,##0.00"/>
    </odxf>
    <ndxf>
      <numFmt numFmtId="171" formatCode="#,##0.000"/>
    </ndxf>
  </rcc>
  <rcc rId="16508" sId="4" odxf="1" dxf="1" numFmtId="4">
    <nc r="AZ55">
      <v>17.59</v>
    </nc>
    <odxf>
      <numFmt numFmtId="4" formatCode="#,##0.00"/>
    </odxf>
    <ndxf>
      <numFmt numFmtId="171" formatCode="#,##0.000"/>
    </ndxf>
  </rcc>
  <rcc rId="16509" sId="4" numFmtId="4">
    <nc r="AZ59">
      <v>21.065000000000001</v>
    </nc>
  </rcc>
  <rfmt sheetId="4" sqref="AZ59">
    <dxf>
      <numFmt numFmtId="171" formatCode="#,##0.000"/>
    </dxf>
  </rfmt>
  <rfmt sheetId="4" sqref="AZ59">
    <dxf>
      <numFmt numFmtId="172" formatCode="#,##0.0000"/>
    </dxf>
  </rfmt>
  <rfmt sheetId="4" sqref="AZ59">
    <dxf>
      <numFmt numFmtId="171" formatCode="#,##0.000"/>
    </dxf>
  </rfmt>
  <rcc rId="16510" sId="4" odxf="1" dxf="1" numFmtId="4">
    <nc r="AZ60">
      <v>21.065000000000001</v>
    </nc>
    <odxf>
      <numFmt numFmtId="4" formatCode="#,##0.00"/>
    </odxf>
    <ndxf>
      <numFmt numFmtId="171" formatCode="#,##0.000"/>
    </ndxf>
  </rcc>
  <rcc rId="16511" sId="4" odxf="1" dxf="1" numFmtId="4">
    <nc r="AZ61">
      <v>21.065000000000001</v>
    </nc>
    <odxf>
      <numFmt numFmtId="4" formatCode="#,##0.00"/>
    </odxf>
    <ndxf>
      <numFmt numFmtId="171" formatCode="#,##0.000"/>
    </ndxf>
  </rcc>
  <rcc rId="16512" sId="4" odxf="1" dxf="1" numFmtId="4">
    <nc r="AZ62">
      <v>21.065000000000001</v>
    </nc>
    <odxf>
      <numFmt numFmtId="4" formatCode="#,##0.00"/>
    </odxf>
    <ndxf>
      <numFmt numFmtId="171" formatCode="#,##0.000"/>
    </ndxf>
  </rcc>
  <rcc rId="16513" sId="4" odxf="1" dxf="1" numFmtId="4">
    <nc r="AZ63">
      <v>21.065000000000001</v>
    </nc>
    <odxf>
      <numFmt numFmtId="4" formatCode="#,##0.00"/>
    </odxf>
    <ndxf>
      <numFmt numFmtId="171" formatCode="#,##0.000"/>
    </ndxf>
  </rcc>
  <rcc rId="16514" sId="4" odxf="1" dxf="1" numFmtId="4">
    <nc r="AZ64">
      <v>21.065000000000001</v>
    </nc>
    <odxf>
      <numFmt numFmtId="4" formatCode="#,##0.00"/>
    </odxf>
    <ndxf>
      <numFmt numFmtId="171" formatCode="#,##0.000"/>
    </ndxf>
  </rcc>
  <rcc rId="16515" sId="4" odxf="1" dxf="1" numFmtId="4">
    <nc r="AZ65">
      <v>21.065000000000001</v>
    </nc>
    <odxf>
      <numFmt numFmtId="4" formatCode="#,##0.00"/>
    </odxf>
    <ndxf>
      <numFmt numFmtId="171" formatCode="#,##0.000"/>
    </ndxf>
  </rcc>
  <rcc rId="16516" sId="4" odxf="1" dxf="1" numFmtId="4">
    <nc r="AZ66">
      <v>21.065000000000001</v>
    </nc>
    <odxf>
      <numFmt numFmtId="4" formatCode="#,##0.00"/>
    </odxf>
    <ndxf>
      <numFmt numFmtId="171" formatCode="#,##0.000"/>
    </ndxf>
  </rcc>
  <rfmt sheetId="4" sqref="AZ67:AZ76" start="0" length="2147483647">
    <dxf>
      <font>
        <color rgb="FFFF0000"/>
      </font>
    </dxf>
  </rfmt>
  <rcc rId="16517" sId="4" numFmtId="4">
    <nc r="AZ77">
      <v>29.829000000000001</v>
    </nc>
  </rcc>
  <rfmt sheetId="4" sqref="AZ77">
    <dxf>
      <numFmt numFmtId="171" formatCode="#,##0.000"/>
    </dxf>
  </rfmt>
  <rcc rId="16518" sId="4" odxf="1" dxf="1" numFmtId="4">
    <nc r="AZ78">
      <v>29.829000000000001</v>
    </nc>
    <odxf>
      <numFmt numFmtId="4" formatCode="#,##0.00"/>
    </odxf>
    <ndxf>
      <numFmt numFmtId="171" formatCode="#,##0.000"/>
    </ndxf>
  </rcc>
  <rcc rId="16519" sId="4" odxf="1" dxf="1" numFmtId="4">
    <nc r="AZ79">
      <v>29.829000000000001</v>
    </nc>
    <odxf>
      <numFmt numFmtId="4" formatCode="#,##0.00"/>
    </odxf>
    <ndxf>
      <numFmt numFmtId="171" formatCode="#,##0.000"/>
    </ndxf>
  </rcc>
  <rcc rId="16520" sId="4" odxf="1" dxf="1" numFmtId="4">
    <nc r="AZ80">
      <v>29.829000000000001</v>
    </nc>
    <odxf>
      <numFmt numFmtId="4" formatCode="#,##0.00"/>
    </odxf>
    <ndxf>
      <numFmt numFmtId="171" formatCode="#,##0.000"/>
    </ndxf>
  </rcc>
  <rcc rId="16521" sId="4" odxf="1" dxf="1" numFmtId="4">
    <nc r="AZ81">
      <v>29.829000000000001</v>
    </nc>
    <odxf>
      <numFmt numFmtId="4" formatCode="#,##0.00"/>
    </odxf>
    <ndxf>
      <numFmt numFmtId="171" formatCode="#,##0.000"/>
    </ndxf>
  </rcc>
  <rcc rId="16522" sId="4" odxf="1" dxf="1" numFmtId="4">
    <nc r="AZ82">
      <v>29.829000000000001</v>
    </nc>
    <odxf>
      <numFmt numFmtId="4" formatCode="#,##0.00"/>
    </odxf>
    <ndxf>
      <numFmt numFmtId="171" formatCode="#,##0.000"/>
    </ndxf>
  </rcc>
  <rcc rId="16523" sId="4" odxf="1" dxf="1" numFmtId="4">
    <nc r="AZ83">
      <v>29.829000000000001</v>
    </nc>
    <odxf>
      <numFmt numFmtId="4" formatCode="#,##0.00"/>
    </odxf>
    <ndxf>
      <numFmt numFmtId="171" formatCode="#,##0.000"/>
    </ndxf>
  </rcc>
  <rcc rId="16524" sId="4" odxf="1" dxf="1" numFmtId="4">
    <nc r="AZ84">
      <v>29.829000000000001</v>
    </nc>
    <odxf>
      <numFmt numFmtId="4" formatCode="#,##0.00"/>
    </odxf>
    <ndxf>
      <numFmt numFmtId="171" formatCode="#,##0.000"/>
    </ndxf>
  </rcc>
  <rfmt sheetId="4" sqref="AZ85:AZ94" start="0" length="2147483647">
    <dxf>
      <font>
        <color rgb="FFFF0000"/>
      </font>
    </dxf>
  </rfmt>
  <rcc rId="16525" sId="4" numFmtId="4">
    <nc r="AZ95">
      <v>13.573</v>
    </nc>
  </rcc>
  <rfmt sheetId="4" sqref="AZ95">
    <dxf>
      <numFmt numFmtId="171" formatCode="#,##0.000"/>
    </dxf>
  </rfmt>
  <rcc rId="16526" sId="4" odxf="1" dxf="1" numFmtId="4">
    <nc r="AZ96">
      <v>13.573</v>
    </nc>
    <odxf>
      <numFmt numFmtId="4" formatCode="#,##0.00"/>
    </odxf>
    <ndxf>
      <numFmt numFmtId="171" formatCode="#,##0.000"/>
    </ndxf>
  </rcc>
  <rcc rId="16527" sId="4" odxf="1" dxf="1" numFmtId="4">
    <nc r="AZ97">
      <v>13.573</v>
    </nc>
    <odxf>
      <numFmt numFmtId="4" formatCode="#,##0.00"/>
    </odxf>
    <ndxf>
      <numFmt numFmtId="171" formatCode="#,##0.000"/>
    </ndxf>
  </rcc>
  <rcc rId="16528" sId="4" odxf="1" dxf="1" numFmtId="4">
    <nc r="AZ98">
      <v>13.573</v>
    </nc>
    <odxf>
      <numFmt numFmtId="4" formatCode="#,##0.00"/>
    </odxf>
    <ndxf>
      <numFmt numFmtId="171" formatCode="#,##0.000"/>
    </ndxf>
  </rcc>
  <rcc rId="16529" sId="4" numFmtId="4">
    <nc r="AZ99">
      <v>23.606999999999999</v>
    </nc>
  </rcc>
  <rfmt sheetId="4" sqref="AZ99">
    <dxf>
      <numFmt numFmtId="171" formatCode="#,##0.000"/>
    </dxf>
  </rfmt>
  <rcc rId="16530" sId="4" odxf="1" dxf="1" numFmtId="4">
    <nc r="AZ100">
      <v>23.606999999999999</v>
    </nc>
    <odxf>
      <numFmt numFmtId="4" formatCode="#,##0.00"/>
    </odxf>
    <ndxf>
      <numFmt numFmtId="171" formatCode="#,##0.000"/>
    </ndxf>
  </rcc>
  <rcc rId="16531" sId="4" odxf="1" dxf="1" numFmtId="4">
    <nc r="AZ101">
      <v>23.606999999999999</v>
    </nc>
    <odxf>
      <numFmt numFmtId="4" formatCode="#,##0.00"/>
    </odxf>
    <ndxf>
      <numFmt numFmtId="171" formatCode="#,##0.000"/>
    </ndxf>
  </rcc>
  <rcc rId="16532" sId="4" odxf="1" dxf="1" numFmtId="4">
    <nc r="AZ102">
      <v>23.606999999999999</v>
    </nc>
    <odxf>
      <numFmt numFmtId="4" formatCode="#,##0.00"/>
    </odxf>
    <ndxf>
      <numFmt numFmtId="171" formatCode="#,##0.000"/>
    </ndxf>
  </rcc>
  <rcc rId="16533" sId="4" odxf="1" dxf="1" numFmtId="4">
    <nc r="AZ103">
      <v>23.606999999999999</v>
    </nc>
    <odxf>
      <numFmt numFmtId="4" formatCode="#,##0.00"/>
    </odxf>
    <ndxf>
      <numFmt numFmtId="171" formatCode="#,##0.000"/>
    </ndxf>
  </rcc>
  <rcc rId="16534" sId="4" odxf="1" dxf="1" numFmtId="4">
    <nc r="AZ104">
      <v>23.606999999999999</v>
    </nc>
    <odxf>
      <numFmt numFmtId="4" formatCode="#,##0.00"/>
    </odxf>
    <ndxf>
      <numFmt numFmtId="171" formatCode="#,##0.000"/>
    </ndxf>
  </rcc>
  <rcc rId="16535" sId="4" odxf="1" dxf="1" numFmtId="4">
    <nc r="AZ105">
      <v>23.606999999999999</v>
    </nc>
    <odxf>
      <numFmt numFmtId="4" formatCode="#,##0.00"/>
    </odxf>
    <ndxf>
      <numFmt numFmtId="171" formatCode="#,##0.000"/>
    </ndxf>
  </rcc>
  <rcc rId="16536" sId="4" odxf="1" dxf="1" numFmtId="4">
    <nc r="AZ106">
      <v>23.606999999999999</v>
    </nc>
    <odxf>
      <numFmt numFmtId="4" formatCode="#,##0.00"/>
    </odxf>
    <ndxf>
      <numFmt numFmtId="171" formatCode="#,##0.000"/>
    </ndxf>
  </rcc>
  <rcc rId="16537" sId="4" odxf="1" dxf="1" numFmtId="4">
    <nc r="AZ107">
      <v>23.606999999999999</v>
    </nc>
    <odxf>
      <numFmt numFmtId="4" formatCode="#,##0.00"/>
    </odxf>
    <ndxf>
      <numFmt numFmtId="171" formatCode="#,##0.000"/>
    </ndxf>
  </rcc>
  <rcc rId="16538" sId="4" odxf="1" dxf="1" numFmtId="4">
    <nc r="AZ108">
      <v>23.606999999999999</v>
    </nc>
    <odxf>
      <numFmt numFmtId="4" formatCode="#,##0.00"/>
    </odxf>
    <ndxf>
      <numFmt numFmtId="171" formatCode="#,##0.000"/>
    </ndxf>
  </rcc>
  <rcc rId="16539" sId="4" odxf="1" dxf="1" numFmtId="4">
    <nc r="AZ109">
      <v>23.606999999999999</v>
    </nc>
    <odxf>
      <numFmt numFmtId="4" formatCode="#,##0.00"/>
    </odxf>
    <ndxf>
      <numFmt numFmtId="171" formatCode="#,##0.000"/>
    </ndxf>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40" sId="5" numFmtId="4">
    <nc r="BE13">
      <v>17.72</v>
    </nc>
  </rcc>
  <rfmt sheetId="5" sqref="BE13">
    <dxf>
      <numFmt numFmtId="171" formatCode="#,##0.000"/>
    </dxf>
  </rfmt>
  <rcc rId="16541" sId="5" odxf="1" dxf="1" numFmtId="4">
    <nc r="BE14">
      <v>17.72</v>
    </nc>
    <odxf>
      <numFmt numFmtId="4" formatCode="#,##0.00"/>
    </odxf>
    <ndxf>
      <numFmt numFmtId="171" formatCode="#,##0.000"/>
    </ndxf>
  </rcc>
  <rcc rId="16542" sId="5" odxf="1" dxf="1" numFmtId="4">
    <nc r="BE15">
      <v>17.72</v>
    </nc>
    <odxf>
      <numFmt numFmtId="4" formatCode="#,##0.00"/>
    </odxf>
    <ndxf>
      <numFmt numFmtId="171" formatCode="#,##0.000"/>
    </ndxf>
  </rcc>
  <rcc rId="16543" sId="5" odxf="1" dxf="1" numFmtId="4">
    <nc r="BE16">
      <v>17.72</v>
    </nc>
    <odxf>
      <numFmt numFmtId="4" formatCode="#,##0.00"/>
    </odxf>
    <ndxf>
      <numFmt numFmtId="171" formatCode="#,##0.000"/>
    </ndxf>
  </rcc>
  <rcc rId="16544" sId="5" odxf="1" dxf="1" numFmtId="4">
    <nc r="BE17">
      <v>17.72</v>
    </nc>
    <odxf>
      <numFmt numFmtId="4" formatCode="#,##0.00"/>
    </odxf>
    <ndxf>
      <numFmt numFmtId="171" formatCode="#,##0.000"/>
    </ndxf>
  </rcc>
  <rcc rId="16545" sId="5" odxf="1" dxf="1" numFmtId="4">
    <nc r="BE18">
      <v>17.72</v>
    </nc>
    <odxf>
      <numFmt numFmtId="4" formatCode="#,##0.00"/>
    </odxf>
    <ndxf>
      <numFmt numFmtId="171" formatCode="#,##0.000"/>
    </ndxf>
  </rcc>
  <rfmt sheetId="5" sqref="BE29:BE39" start="0" length="2147483647">
    <dxf>
      <font>
        <color rgb="FFFF0000"/>
      </font>
    </dxf>
  </rfmt>
  <rcc rId="16546" sId="5" numFmtId="4">
    <nc r="BE40">
      <v>29.99</v>
    </nc>
  </rcc>
  <rfmt sheetId="5" sqref="BE40">
    <dxf>
      <numFmt numFmtId="171" formatCode="#,##0.000"/>
    </dxf>
  </rfmt>
  <rcc rId="16547" sId="5" odxf="1" dxf="1" numFmtId="4">
    <nc r="BE41">
      <v>29.99</v>
    </nc>
    <odxf>
      <numFmt numFmtId="4" formatCode="#,##0.00"/>
    </odxf>
    <ndxf>
      <numFmt numFmtId="171" formatCode="#,##0.000"/>
    </ndxf>
  </rcc>
  <rcc rId="16548" sId="5" odxf="1" dxf="1" numFmtId="4">
    <nc r="BE42">
      <v>29.99</v>
    </nc>
    <odxf>
      <numFmt numFmtId="4" formatCode="#,##0.00"/>
    </odxf>
    <ndxf>
      <numFmt numFmtId="171" formatCode="#,##0.000"/>
    </ndxf>
  </rcc>
  <rcc rId="16549" sId="5" odxf="1" dxf="1" numFmtId="4">
    <nc r="BE43">
      <v>29.99</v>
    </nc>
    <odxf>
      <numFmt numFmtId="4" formatCode="#,##0.00"/>
    </odxf>
    <ndxf>
      <numFmt numFmtId="171" formatCode="#,##0.000"/>
    </ndxf>
  </rcc>
  <rcc rId="16550" sId="5" odxf="1" dxf="1" numFmtId="4">
    <nc r="BE44">
      <v>29.99</v>
    </nc>
    <odxf>
      <numFmt numFmtId="4" formatCode="#,##0.00"/>
    </odxf>
    <ndxf>
      <numFmt numFmtId="171" formatCode="#,##0.000"/>
    </ndxf>
  </rcc>
  <rcc rId="16551" sId="5" odxf="1" dxf="1" numFmtId="4">
    <nc r="BE45">
      <v>29.99</v>
    </nc>
    <odxf>
      <numFmt numFmtId="4" formatCode="#,##0.00"/>
    </odxf>
    <ndxf>
      <numFmt numFmtId="171" formatCode="#,##0.000"/>
    </ndxf>
  </rcc>
  <rcc rId="16552" sId="5" numFmtId="4">
    <nc r="BE46">
      <v>18.68</v>
    </nc>
  </rcc>
  <rfmt sheetId="5" sqref="BE46">
    <dxf>
      <numFmt numFmtId="171" formatCode="#,##0.000"/>
    </dxf>
  </rfmt>
  <rcc rId="16553" sId="5" odxf="1" dxf="1" numFmtId="4">
    <nc r="BE47">
      <v>18.68</v>
    </nc>
    <odxf>
      <numFmt numFmtId="4" formatCode="#,##0.00"/>
    </odxf>
    <ndxf>
      <numFmt numFmtId="171" formatCode="#,##0.000"/>
    </ndxf>
  </rcc>
  <rcc rId="16554" sId="5" odxf="1" dxf="1" numFmtId="4">
    <nc r="BE48">
      <v>18.68</v>
    </nc>
    <odxf>
      <numFmt numFmtId="4" formatCode="#,##0.00"/>
    </odxf>
    <ndxf>
      <numFmt numFmtId="171" formatCode="#,##0.000"/>
    </ndxf>
  </rcc>
  <rcc rId="16555" sId="5" odxf="1" dxf="1" numFmtId="4">
    <nc r="BE49">
      <v>18.68</v>
    </nc>
    <odxf>
      <numFmt numFmtId="4" formatCode="#,##0.00"/>
    </odxf>
    <ndxf>
      <numFmt numFmtId="171" formatCode="#,##0.000"/>
    </ndxf>
  </rcc>
  <rcc rId="16556" sId="5" odxf="1" dxf="1" numFmtId="4">
    <nc r="BE50">
      <v>18.68</v>
    </nc>
    <odxf>
      <numFmt numFmtId="4" formatCode="#,##0.00"/>
    </odxf>
    <ndxf>
      <numFmt numFmtId="171" formatCode="#,##0.000"/>
    </ndxf>
  </rcc>
  <rcc rId="16557" sId="5" odxf="1" dxf="1" numFmtId="4">
    <nc r="BE51">
      <v>18.68</v>
    </nc>
    <odxf>
      <numFmt numFmtId="4" formatCode="#,##0.00"/>
    </odxf>
    <ndxf>
      <numFmt numFmtId="171" formatCode="#,##0.000"/>
    </ndxf>
  </rcc>
  <rcc rId="16558" sId="5" odxf="1" dxf="1" numFmtId="4">
    <nc r="BE52">
      <v>18.68</v>
    </nc>
    <odxf>
      <numFmt numFmtId="4" formatCode="#,##0.00"/>
    </odxf>
    <ndxf>
      <numFmt numFmtId="171" formatCode="#,##0.000"/>
    </ndxf>
  </rcc>
  <rcc rId="16559" sId="5" odxf="1" dxf="1" numFmtId="4">
    <nc r="BE53">
      <v>18.68</v>
    </nc>
    <odxf>
      <numFmt numFmtId="4" formatCode="#,##0.00"/>
    </odxf>
    <ndxf>
      <numFmt numFmtId="171" formatCode="#,##0.000"/>
    </ndxf>
  </rcc>
  <rcc rId="16560" sId="5" odxf="1" dxf="1" numFmtId="4">
    <nc r="BE54">
      <v>18.68</v>
    </nc>
    <odxf>
      <numFmt numFmtId="4" formatCode="#,##0.00"/>
    </odxf>
    <ndxf>
      <numFmt numFmtId="171" formatCode="#,##0.000"/>
    </ndxf>
  </rcc>
  <rcc rId="16561" sId="5" odxf="1" dxf="1" numFmtId="4">
    <nc r="BE55">
      <v>18.68</v>
    </nc>
    <odxf>
      <numFmt numFmtId="4" formatCode="#,##0.00"/>
    </odxf>
    <ndxf>
      <numFmt numFmtId="171" formatCode="#,##0.000"/>
    </ndxf>
  </rcc>
  <rcc rId="16562" sId="5" numFmtId="4">
    <nc r="BE56">
      <v>21.346</v>
    </nc>
  </rcc>
  <rfmt sheetId="5" sqref="BE56">
    <dxf>
      <numFmt numFmtId="171" formatCode="#,##0.000"/>
    </dxf>
  </rfmt>
  <rfmt sheetId="5" sqref="BE56">
    <dxf>
      <numFmt numFmtId="172" formatCode="#,##0.0000"/>
    </dxf>
  </rfmt>
  <rcc rId="16563" sId="5" odxf="1" dxf="1" numFmtId="4">
    <nc r="BE57">
      <v>21.346</v>
    </nc>
    <odxf>
      <numFmt numFmtId="4" formatCode="#,##0.00"/>
    </odxf>
    <ndxf>
      <numFmt numFmtId="172" formatCode="#,##0.0000"/>
    </ndxf>
  </rcc>
  <rcc rId="16564" sId="5" odxf="1" dxf="1" numFmtId="4">
    <nc r="BE58">
      <v>21.346</v>
    </nc>
    <odxf>
      <numFmt numFmtId="4" formatCode="#,##0.00"/>
    </odxf>
    <ndxf>
      <numFmt numFmtId="172" formatCode="#,##0.0000"/>
    </ndxf>
  </rcc>
  <rcc rId="16565" sId="5" numFmtId="4">
    <nc r="BE59">
      <v>23.1225971</v>
    </nc>
  </rcc>
  <rfmt sheetId="5" sqref="BE59">
    <dxf>
      <numFmt numFmtId="171" formatCode="#,##0.000"/>
    </dxf>
  </rfmt>
  <rfmt sheetId="5" sqref="BE59">
    <dxf>
      <numFmt numFmtId="172" formatCode="#,##0.0000"/>
    </dxf>
  </rfmt>
  <rfmt sheetId="5" sqref="BE59">
    <dxf>
      <numFmt numFmtId="174" formatCode="#,##0.00000"/>
    </dxf>
  </rfmt>
  <rfmt sheetId="5" sqref="BE59">
    <dxf>
      <numFmt numFmtId="175" formatCode="#,##0.000000"/>
    </dxf>
  </rfmt>
  <rfmt sheetId="5" sqref="BE59">
    <dxf>
      <numFmt numFmtId="173" formatCode="#,##0.0000000"/>
    </dxf>
  </rfmt>
  <rcc rId="16566" sId="5" odxf="1" dxf="1" numFmtId="4">
    <nc r="BE60">
      <v>23.1225971</v>
    </nc>
    <odxf>
      <numFmt numFmtId="4" formatCode="#,##0.00"/>
    </odxf>
    <ndxf>
      <numFmt numFmtId="173" formatCode="#,##0.0000000"/>
    </ndxf>
  </rcc>
  <rcc rId="16567" sId="5" odxf="1" dxf="1" numFmtId="4">
    <nc r="BE61">
      <v>23.1225971</v>
    </nc>
    <odxf>
      <numFmt numFmtId="4" formatCode="#,##0.00"/>
    </odxf>
    <ndxf>
      <numFmt numFmtId="173" formatCode="#,##0.0000000"/>
    </ndxf>
  </rcc>
  <rcc rId="16568" sId="5" odxf="1" dxf="1" numFmtId="4">
    <nc r="BE62">
      <v>23.1225971</v>
    </nc>
    <odxf>
      <numFmt numFmtId="4" formatCode="#,##0.00"/>
    </odxf>
    <ndxf>
      <numFmt numFmtId="173" formatCode="#,##0.0000000"/>
    </ndxf>
  </rcc>
  <rcc rId="16569" sId="5" odxf="1" dxf="1" numFmtId="4">
    <nc r="BE63">
      <v>23.1225971</v>
    </nc>
    <odxf>
      <numFmt numFmtId="4" formatCode="#,##0.00"/>
    </odxf>
    <ndxf>
      <numFmt numFmtId="173" formatCode="#,##0.0000000"/>
    </ndxf>
  </rcc>
  <rcc rId="16570" sId="5" odxf="1" dxf="1" numFmtId="4">
    <nc r="BE64">
      <v>23.1225971</v>
    </nc>
    <odxf>
      <numFmt numFmtId="4" formatCode="#,##0.00"/>
    </odxf>
    <ndxf>
      <numFmt numFmtId="173" formatCode="#,##0.0000000"/>
    </ndxf>
  </rcc>
  <rcc rId="16571" sId="5" odxf="1" dxf="1" numFmtId="4">
    <nc r="BE65">
      <v>23.1225971</v>
    </nc>
    <odxf>
      <numFmt numFmtId="4" formatCode="#,##0.00"/>
    </odxf>
    <ndxf>
      <numFmt numFmtId="173" formatCode="#,##0.0000000"/>
    </ndxf>
  </rcc>
  <rcc rId="16572" sId="5" odxf="1" dxf="1" numFmtId="4">
    <nc r="BE66">
      <v>23.1225971</v>
    </nc>
    <odxf>
      <numFmt numFmtId="4" formatCode="#,##0.00"/>
    </odxf>
    <ndxf>
      <numFmt numFmtId="173" formatCode="#,##0.0000000"/>
    </ndxf>
  </rcc>
  <rcc rId="16573" sId="5" numFmtId="4">
    <nc r="BE77">
      <v>23.341999999999999</v>
    </nc>
  </rcc>
  <rfmt sheetId="5" sqref="BE77">
    <dxf>
      <numFmt numFmtId="171" formatCode="#,##0.000"/>
    </dxf>
  </rfmt>
  <rcc rId="16574" sId="5" odxf="1" dxf="1" numFmtId="4">
    <nc r="BE78">
      <v>23.341999999999999</v>
    </nc>
    <odxf>
      <numFmt numFmtId="4" formatCode="#,##0.00"/>
    </odxf>
    <ndxf>
      <numFmt numFmtId="171" formatCode="#,##0.000"/>
    </ndxf>
  </rcc>
  <rcc rId="16575" sId="5" odxf="1" dxf="1" numFmtId="4">
    <nc r="BE79">
      <v>23.341999999999999</v>
    </nc>
    <odxf>
      <numFmt numFmtId="4" formatCode="#,##0.00"/>
    </odxf>
    <ndxf>
      <numFmt numFmtId="171" formatCode="#,##0.000"/>
    </ndxf>
  </rcc>
  <rcc rId="16576" sId="5" odxf="1" dxf="1" numFmtId="4">
    <nc r="BE80">
      <v>23.341999999999999</v>
    </nc>
    <odxf>
      <numFmt numFmtId="4" formatCode="#,##0.00"/>
    </odxf>
    <ndxf>
      <numFmt numFmtId="171" formatCode="#,##0.000"/>
    </ndxf>
  </rcc>
  <rcc rId="16577" sId="5" odxf="1" dxf="1" numFmtId="4">
    <nc r="BE81">
      <v>23.341999999999999</v>
    </nc>
    <odxf>
      <numFmt numFmtId="4" formatCode="#,##0.00"/>
    </odxf>
    <ndxf>
      <numFmt numFmtId="171" formatCode="#,##0.000"/>
    </ndxf>
  </rcc>
  <rcc rId="16578" sId="5" odxf="1" dxf="1" numFmtId="4">
    <nc r="BE82">
      <v>23.341999999999999</v>
    </nc>
    <odxf>
      <numFmt numFmtId="4" formatCode="#,##0.00"/>
    </odxf>
    <ndxf>
      <numFmt numFmtId="171" formatCode="#,##0.000"/>
    </ndxf>
  </rcc>
  <rcc rId="16579" sId="5" odxf="1" dxf="1" numFmtId="4">
    <nc r="BE83">
      <v>23.341999999999999</v>
    </nc>
    <odxf>
      <numFmt numFmtId="4" formatCode="#,##0.00"/>
    </odxf>
    <ndxf>
      <numFmt numFmtId="171" formatCode="#,##0.000"/>
    </ndxf>
  </rcc>
  <rcc rId="16580" sId="5" odxf="1" dxf="1" numFmtId="4">
    <nc r="BE84">
      <v>23.341999999999999</v>
    </nc>
    <odxf>
      <numFmt numFmtId="4" formatCode="#,##0.00"/>
    </odxf>
    <ndxf>
      <numFmt numFmtId="171" formatCode="#,##0.000"/>
    </ndxf>
  </rcc>
  <rfmt sheetId="5" sqref="BE85:BE94" start="0" length="2147483647">
    <dxf>
      <font>
        <color rgb="FFFF0000"/>
      </font>
    </dxf>
  </rfmt>
  <rcc rId="16581" sId="5" numFmtId="4">
    <nc r="BE95">
      <v>13.975</v>
    </nc>
  </rcc>
  <rfmt sheetId="5" sqref="BE95">
    <dxf>
      <numFmt numFmtId="171" formatCode="#,##0.000"/>
    </dxf>
  </rfmt>
  <rcc rId="16582" sId="5" odxf="1" dxf="1" numFmtId="4">
    <nc r="BE96">
      <v>13.975</v>
    </nc>
    <odxf>
      <numFmt numFmtId="4" formatCode="#,##0.00"/>
    </odxf>
    <ndxf>
      <numFmt numFmtId="171" formatCode="#,##0.000"/>
    </ndxf>
  </rcc>
  <rcc rId="16583" sId="5" odxf="1" dxf="1" numFmtId="4">
    <nc r="BE97">
      <v>13.975</v>
    </nc>
    <odxf>
      <numFmt numFmtId="4" formatCode="#,##0.00"/>
    </odxf>
    <ndxf>
      <numFmt numFmtId="171" formatCode="#,##0.000"/>
    </ndxf>
  </rcc>
  <rcc rId="16584" sId="5" odxf="1" dxf="1" numFmtId="4">
    <nc r="BE98">
      <v>13.975</v>
    </nc>
    <odxf>
      <numFmt numFmtId="4" formatCode="#,##0.00"/>
    </odxf>
    <ndxf>
      <numFmt numFmtId="171" formatCode="#,##0.000"/>
    </ndxf>
  </rcc>
  <rcc rId="16585" sId="5" numFmtId="4">
    <nc r="BE99">
      <v>21.361999999999998</v>
    </nc>
  </rcc>
  <rfmt sheetId="5" sqref="BE99">
    <dxf>
      <numFmt numFmtId="171" formatCode="#,##0.000"/>
    </dxf>
  </rfmt>
  <rcc rId="16586" sId="5" odxf="1" dxf="1" numFmtId="4">
    <nc r="BE100">
      <v>21.361999999999998</v>
    </nc>
    <odxf>
      <numFmt numFmtId="4" formatCode="#,##0.00"/>
    </odxf>
    <ndxf>
      <numFmt numFmtId="171" formatCode="#,##0.000"/>
    </ndxf>
  </rcc>
  <rcc rId="16587" sId="5" odxf="1" dxf="1" numFmtId="4">
    <nc r="BE101">
      <v>21.361999999999998</v>
    </nc>
    <odxf>
      <numFmt numFmtId="4" formatCode="#,##0.00"/>
    </odxf>
    <ndxf>
      <numFmt numFmtId="171" formatCode="#,##0.000"/>
    </ndxf>
  </rcc>
  <rcc rId="16588" sId="5" odxf="1" dxf="1" numFmtId="4">
    <nc r="BE102">
      <v>21.361999999999998</v>
    </nc>
    <odxf>
      <numFmt numFmtId="4" formatCode="#,##0.00"/>
    </odxf>
    <ndxf>
      <numFmt numFmtId="171" formatCode="#,##0.000"/>
    </ndxf>
  </rcc>
  <rcc rId="16589" sId="5" odxf="1" dxf="1" numFmtId="4">
    <nc r="BE103">
      <v>21.361999999999998</v>
    </nc>
    <odxf>
      <numFmt numFmtId="4" formatCode="#,##0.00"/>
    </odxf>
    <ndxf>
      <numFmt numFmtId="171" formatCode="#,##0.000"/>
    </ndxf>
  </rcc>
  <rcc rId="16590" sId="5" odxf="1" dxf="1" numFmtId="4">
    <nc r="BE104">
      <v>21.361999999999998</v>
    </nc>
    <odxf>
      <numFmt numFmtId="4" formatCode="#,##0.00"/>
    </odxf>
    <ndxf>
      <numFmt numFmtId="171" formatCode="#,##0.000"/>
    </ndxf>
  </rcc>
  <rcc rId="16591" sId="5" odxf="1" dxf="1" numFmtId="4">
    <nc r="BE105">
      <v>21.361999999999998</v>
    </nc>
    <odxf>
      <numFmt numFmtId="4" formatCode="#,##0.00"/>
    </odxf>
    <ndxf>
      <numFmt numFmtId="171" formatCode="#,##0.000"/>
    </ndxf>
  </rcc>
  <rcc rId="16592" sId="5" odxf="1" dxf="1" numFmtId="4">
    <nc r="BE106">
      <v>21.361999999999998</v>
    </nc>
    <odxf>
      <numFmt numFmtId="4" formatCode="#,##0.00"/>
    </odxf>
    <ndxf>
      <numFmt numFmtId="171" formatCode="#,##0.000"/>
    </ndxf>
  </rcc>
  <rcc rId="16593" sId="5" odxf="1" dxf="1" numFmtId="4">
    <nc r="BE107">
      <v>21.361999999999998</v>
    </nc>
    <odxf>
      <numFmt numFmtId="4" formatCode="#,##0.00"/>
    </odxf>
    <ndxf>
      <numFmt numFmtId="171" formatCode="#,##0.000"/>
    </ndxf>
  </rcc>
  <rcc rId="16594" sId="5" odxf="1" dxf="1" numFmtId="4">
    <nc r="BE108">
      <v>21.361999999999998</v>
    </nc>
    <odxf>
      <numFmt numFmtId="4" formatCode="#,##0.00"/>
    </odxf>
    <ndxf>
      <numFmt numFmtId="171" formatCode="#,##0.000"/>
    </ndxf>
  </rcc>
  <rcc rId="16595" sId="5" odxf="1" dxf="1" numFmtId="4">
    <nc r="BE109">
      <v>21.361999999999998</v>
    </nc>
    <odxf>
      <numFmt numFmtId="4" formatCode="#,##0.00"/>
    </odxf>
    <ndxf>
      <numFmt numFmtId="171" formatCode="#,##0.000"/>
    </ndxf>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S19:AS28" start="0" length="2147483647">
    <dxf>
      <font>
        <color rgb="FFFF0000"/>
      </font>
    </dxf>
  </rfmt>
  <rcc rId="16596" sId="6" numFmtId="4">
    <nc r="AS46">
      <v>19.59</v>
    </nc>
  </rcc>
  <rfmt sheetId="6" sqref="AS46">
    <dxf>
      <numFmt numFmtId="171" formatCode="#,##0.000"/>
    </dxf>
  </rfmt>
  <rcc rId="16597" sId="6" odxf="1" dxf="1" numFmtId="4">
    <nc r="AS47">
      <v>19.59</v>
    </nc>
    <odxf>
      <numFmt numFmtId="4" formatCode="#,##0.00"/>
    </odxf>
    <ndxf>
      <numFmt numFmtId="171" formatCode="#,##0.000"/>
    </ndxf>
  </rcc>
  <rcc rId="16598" sId="6" odxf="1" dxf="1" numFmtId="4">
    <nc r="AS48">
      <v>19.59</v>
    </nc>
    <odxf>
      <numFmt numFmtId="4" formatCode="#,##0.00"/>
    </odxf>
    <ndxf>
      <numFmt numFmtId="171" formatCode="#,##0.000"/>
    </ndxf>
  </rcc>
  <rcc rId="16599" sId="6" odxf="1" dxf="1" numFmtId="4">
    <nc r="AS49">
      <v>19.59</v>
    </nc>
    <odxf>
      <numFmt numFmtId="4" formatCode="#,##0.00"/>
    </odxf>
    <ndxf>
      <numFmt numFmtId="171" formatCode="#,##0.000"/>
    </ndxf>
  </rcc>
  <rcc rId="16600" sId="6" odxf="1" dxf="1" numFmtId="4">
    <nc r="AS50">
      <v>19.59</v>
    </nc>
    <odxf>
      <numFmt numFmtId="4" formatCode="#,##0.00"/>
    </odxf>
    <ndxf>
      <numFmt numFmtId="171" formatCode="#,##0.000"/>
    </ndxf>
  </rcc>
  <rcc rId="16601" sId="6" odxf="1" dxf="1" numFmtId="4">
    <nc r="AS51">
      <v>19.59</v>
    </nc>
    <odxf>
      <numFmt numFmtId="4" formatCode="#,##0.00"/>
    </odxf>
    <ndxf>
      <numFmt numFmtId="171" formatCode="#,##0.000"/>
    </ndxf>
  </rcc>
  <rcc rId="16602" sId="6" odxf="1" dxf="1" numFmtId="4">
    <nc r="AS52">
      <v>19.59</v>
    </nc>
    <odxf>
      <numFmt numFmtId="4" formatCode="#,##0.00"/>
    </odxf>
    <ndxf>
      <numFmt numFmtId="171" formatCode="#,##0.000"/>
    </ndxf>
  </rcc>
  <rcc rId="16603" sId="6" odxf="1" dxf="1" numFmtId="4">
    <nc r="AS53">
      <v>19.59</v>
    </nc>
    <odxf>
      <numFmt numFmtId="4" formatCode="#,##0.00"/>
    </odxf>
    <ndxf>
      <numFmt numFmtId="171" formatCode="#,##0.000"/>
    </ndxf>
  </rcc>
  <rcc rId="16604" sId="6" odxf="1" dxf="1" numFmtId="4">
    <nc r="AS54">
      <v>19.59</v>
    </nc>
    <odxf>
      <numFmt numFmtId="4" formatCode="#,##0.00"/>
    </odxf>
    <ndxf>
      <numFmt numFmtId="171" formatCode="#,##0.000"/>
    </ndxf>
  </rcc>
  <rcc rId="16605" sId="6" odxf="1" dxf="1" numFmtId="4">
    <nc r="AS55">
      <v>19.59</v>
    </nc>
    <odxf>
      <numFmt numFmtId="4" formatCode="#,##0.00"/>
    </odxf>
    <ndxf>
      <numFmt numFmtId="171" formatCode="#,##0.000"/>
    </ndxf>
  </rcc>
  <rfmt sheetId="6" sqref="AS77:AS84" start="0" length="2147483647">
    <dxf>
      <font>
        <color rgb="FFFF0000"/>
      </font>
    </dxf>
  </rfmt>
  <rfmt sheetId="6" sqref="AS85:AS94" start="0" length="2147483647">
    <dxf>
      <font>
        <color rgb="FFFF0000"/>
      </font>
    </dxf>
  </rfmt>
  <rcc rId="16606" sId="6" numFmtId="4">
    <nc r="AS95">
      <v>12.968</v>
    </nc>
  </rcc>
  <rfmt sheetId="6" sqref="AS95">
    <dxf>
      <numFmt numFmtId="171" formatCode="#,##0.000"/>
    </dxf>
  </rfmt>
  <rcc rId="16607" sId="6" odxf="1" dxf="1" numFmtId="4">
    <nc r="AS96">
      <v>12.968</v>
    </nc>
    <odxf>
      <numFmt numFmtId="4" formatCode="#,##0.00"/>
    </odxf>
    <ndxf>
      <numFmt numFmtId="171" formatCode="#,##0.000"/>
    </ndxf>
  </rcc>
  <rcc rId="16608" sId="6" odxf="1" dxf="1" numFmtId="4">
    <nc r="AS97">
      <v>12.968</v>
    </nc>
    <odxf>
      <numFmt numFmtId="4" formatCode="#,##0.00"/>
    </odxf>
    <ndxf>
      <numFmt numFmtId="171" formatCode="#,##0.000"/>
    </ndxf>
  </rcc>
  <rcc rId="16609" sId="6" odxf="1" dxf="1" numFmtId="4">
    <nc r="AS98">
      <v>12.968</v>
    </nc>
    <odxf>
      <numFmt numFmtId="4" formatCode="#,##0.00"/>
    </odxf>
    <ndxf>
      <numFmt numFmtId="171" formatCode="#,##0.000"/>
    </ndxf>
  </rcc>
  <rcc rId="16610" sId="6" numFmtId="4">
    <nc r="AS99">
      <v>21.369</v>
    </nc>
  </rcc>
  <rfmt sheetId="6" sqref="AS99">
    <dxf>
      <numFmt numFmtId="171" formatCode="#,##0.000"/>
    </dxf>
  </rfmt>
  <rcc rId="16611" sId="6" odxf="1" dxf="1" numFmtId="4">
    <nc r="AS100">
      <v>21.369</v>
    </nc>
    <odxf>
      <numFmt numFmtId="4" formatCode="#,##0.00"/>
    </odxf>
    <ndxf>
      <numFmt numFmtId="171" formatCode="#,##0.000"/>
    </ndxf>
  </rcc>
  <rcc rId="16612" sId="6" odxf="1" dxf="1" numFmtId="4">
    <nc r="AS101">
      <v>21.369</v>
    </nc>
    <odxf>
      <numFmt numFmtId="4" formatCode="#,##0.00"/>
    </odxf>
    <ndxf>
      <numFmt numFmtId="171" formatCode="#,##0.000"/>
    </ndxf>
  </rcc>
  <rcc rId="16613" sId="6" odxf="1" dxf="1" numFmtId="4">
    <nc r="AS102">
      <v>21.369</v>
    </nc>
    <odxf>
      <numFmt numFmtId="4" formatCode="#,##0.00"/>
    </odxf>
    <ndxf>
      <numFmt numFmtId="171" formatCode="#,##0.000"/>
    </ndxf>
  </rcc>
  <rcc rId="16614" sId="6" odxf="1" dxf="1" numFmtId="4">
    <nc r="AS103">
      <v>21.369</v>
    </nc>
    <odxf>
      <numFmt numFmtId="4" formatCode="#,##0.00"/>
    </odxf>
    <ndxf>
      <numFmt numFmtId="171" formatCode="#,##0.000"/>
    </ndxf>
  </rcc>
  <rcc rId="16615" sId="6" odxf="1" dxf="1" numFmtId="4">
    <nc r="AS104">
      <v>21.369</v>
    </nc>
    <odxf>
      <numFmt numFmtId="4" formatCode="#,##0.00"/>
    </odxf>
    <ndxf>
      <numFmt numFmtId="171" formatCode="#,##0.000"/>
    </ndxf>
  </rcc>
  <rcc rId="16616" sId="6" odxf="1" dxf="1" numFmtId="4">
    <nc r="AS105">
      <v>21.369</v>
    </nc>
    <odxf>
      <numFmt numFmtId="4" formatCode="#,##0.00"/>
    </odxf>
    <ndxf>
      <numFmt numFmtId="171" formatCode="#,##0.000"/>
    </ndxf>
  </rcc>
  <rcc rId="16617" sId="6" odxf="1" dxf="1" numFmtId="4">
    <nc r="AS106">
      <v>21.369</v>
    </nc>
    <odxf>
      <numFmt numFmtId="4" formatCode="#,##0.00"/>
    </odxf>
    <ndxf>
      <numFmt numFmtId="171" formatCode="#,##0.000"/>
    </ndxf>
  </rcc>
  <rcc rId="16618" sId="6" odxf="1" dxf="1" numFmtId="4">
    <nc r="AS107">
      <v>21.369</v>
    </nc>
    <odxf>
      <numFmt numFmtId="4" formatCode="#,##0.00"/>
    </odxf>
    <ndxf>
      <numFmt numFmtId="171" formatCode="#,##0.000"/>
    </ndxf>
  </rcc>
  <rcc rId="16619" sId="6" odxf="1" dxf="1" numFmtId="4">
    <nc r="AS108">
      <v>21.369</v>
    </nc>
    <odxf>
      <numFmt numFmtId="4" formatCode="#,##0.00"/>
    </odxf>
    <ndxf>
      <numFmt numFmtId="171" formatCode="#,##0.000"/>
    </ndxf>
  </rcc>
  <rcc rId="16620" sId="6" odxf="1" dxf="1" numFmtId="4">
    <nc r="AS109">
      <v>21.369</v>
    </nc>
    <odxf>
      <numFmt numFmtId="4" formatCode="#,##0.00"/>
    </odxf>
    <ndxf>
      <numFmt numFmtId="171" formatCode="#,##0.000"/>
    </ndxf>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1" sId="7">
    <nc r="AN14">
      <v>16.39</v>
    </nc>
  </rcc>
  <rfmt sheetId="7" sqref="AN14">
    <dxf>
      <numFmt numFmtId="176" formatCode="0.000"/>
    </dxf>
  </rfmt>
  <rcc rId="16622" sId="7" odxf="1" dxf="1" numFmtId="4">
    <nc r="AN15">
      <v>16.39</v>
    </nc>
    <odxf>
      <numFmt numFmtId="0" formatCode="General"/>
    </odxf>
    <ndxf>
      <numFmt numFmtId="176" formatCode="0.000"/>
    </ndxf>
  </rcc>
  <rcc rId="16623" sId="7" odxf="1" dxf="1" numFmtId="4">
    <nc r="AN16">
      <v>16.39</v>
    </nc>
    <odxf>
      <numFmt numFmtId="0" formatCode="General"/>
    </odxf>
    <ndxf>
      <numFmt numFmtId="176" formatCode="0.000"/>
    </ndxf>
  </rcc>
  <rcc rId="16624" sId="7" odxf="1" dxf="1" numFmtId="4">
    <nc r="AN17">
      <v>16.39</v>
    </nc>
    <odxf>
      <numFmt numFmtId="0" formatCode="General"/>
    </odxf>
    <ndxf>
      <numFmt numFmtId="176" formatCode="0.000"/>
    </ndxf>
  </rcc>
  <rcc rId="16625" sId="7" odxf="1" dxf="1" numFmtId="4">
    <nc r="AN18">
      <v>16.39</v>
    </nc>
    <odxf>
      <numFmt numFmtId="0" formatCode="General"/>
    </odxf>
    <ndxf>
      <numFmt numFmtId="176" formatCode="0.000"/>
    </ndxf>
  </rcc>
  <rcc rId="16626" sId="7" odxf="1" dxf="1" numFmtId="4">
    <nc r="AN19">
      <v>16.39</v>
    </nc>
    <odxf>
      <numFmt numFmtId="0" formatCode="General"/>
    </odxf>
    <ndxf>
      <numFmt numFmtId="176" formatCode="0.000"/>
    </ndxf>
  </rcc>
  <rfmt sheetId="7" sqref="AN20:AN29" start="0" length="2147483647">
    <dxf>
      <font>
        <color rgb="FFFF0000"/>
      </font>
    </dxf>
  </rfmt>
  <rcc rId="16627" sId="7">
    <nc r="AN30">
      <v>23.213000000000001</v>
    </nc>
  </rcc>
  <rcc rId="16628" sId="7">
    <nc r="AN31">
      <v>23.213000000000001</v>
    </nc>
  </rcc>
  <rcc rId="16629" sId="7">
    <nc r="AN32">
      <v>23.213000000000001</v>
    </nc>
  </rcc>
  <rcc rId="16630" sId="7">
    <nc r="AN33">
      <v>23.213000000000001</v>
    </nc>
  </rcc>
  <rcc rId="16631" sId="7">
    <nc r="AN34">
      <v>23.213000000000001</v>
    </nc>
  </rcc>
  <rcc rId="16632" sId="7">
    <nc r="AN35">
      <v>23.213000000000001</v>
    </nc>
  </rcc>
  <rcc rId="16633" sId="7">
    <nc r="AN36">
      <v>23.213000000000001</v>
    </nc>
  </rcc>
  <rcc rId="16634" sId="7">
    <nc r="AN37">
      <v>23.213000000000001</v>
    </nc>
  </rcc>
  <rcc rId="16635" sId="7">
    <nc r="AN38">
      <v>23.213000000000001</v>
    </nc>
  </rcc>
  <rcc rId="16636" sId="7">
    <nc r="AN39">
      <v>23.213000000000001</v>
    </nc>
  </rcc>
  <rcc rId="16637" sId="7">
    <nc r="AN40">
      <v>23.213000000000001</v>
    </nc>
  </rcc>
  <rcc rId="16638" sId="7">
    <nc r="AN47">
      <v>17.7</v>
    </nc>
  </rcc>
  <rcc rId="16639" sId="7">
    <nc r="AN48">
      <v>17.7</v>
    </nc>
  </rcc>
  <rcc rId="16640" sId="7">
    <nc r="AN49">
      <v>17.7</v>
    </nc>
  </rcc>
  <rcc rId="16641" sId="7">
    <nc r="AN50">
      <v>17.7</v>
    </nc>
  </rcc>
  <rcc rId="16642" sId="7">
    <nc r="AN51">
      <v>17.7</v>
    </nc>
  </rcc>
  <rcc rId="16643" sId="7">
    <nc r="AN52">
      <v>17.7</v>
    </nc>
  </rcc>
  <rcc rId="16644" sId="7">
    <nc r="AN53">
      <v>17.7</v>
    </nc>
  </rcc>
  <rcc rId="16645" sId="7">
    <nc r="AN54">
      <v>17.7</v>
    </nc>
  </rcc>
  <rcc rId="16646" sId="7">
    <nc r="AN55">
      <v>17.7</v>
    </nc>
  </rcc>
  <rcc rId="16647" sId="7">
    <nc r="AN56">
      <v>17.7</v>
    </nc>
  </rcc>
  <rcc rId="16648" sId="7">
    <nc r="AN60">
      <v>24.2364745</v>
    </nc>
  </rcc>
  <rcc rId="16649" sId="7">
    <nc r="AN61" t="inlineStr">
      <is>
        <t>-</t>
      </is>
    </nc>
  </rcc>
  <rfmt sheetId="7" sqref="AN61">
    <dxf>
      <alignment horizontal="right"/>
    </dxf>
  </rfmt>
  <rcc rId="16650" sId="7">
    <nc r="AN62">
      <v>24.2364745</v>
    </nc>
  </rcc>
  <rcc rId="16651" sId="7">
    <nc r="AN63">
      <v>24.2364745</v>
    </nc>
  </rcc>
  <rcc rId="16652" sId="7">
    <nc r="AN64" t="inlineStr">
      <is>
        <t>-</t>
      </is>
    </nc>
  </rcc>
  <rfmt sheetId="7" sqref="AN64">
    <dxf>
      <alignment horizontal="right"/>
    </dxf>
  </rfmt>
  <rcc rId="16653" sId="7">
    <nc r="AN65">
      <v>24.2364745</v>
    </nc>
  </rcc>
  <rcc rId="16654" sId="7">
    <nc r="AN66" t="inlineStr">
      <is>
        <t>-</t>
      </is>
    </nc>
  </rcc>
  <rfmt sheetId="7" sqref="AN66">
    <dxf>
      <alignment horizontal="right"/>
    </dxf>
  </rfmt>
  <rcc rId="16655" sId="7">
    <nc r="AN67">
      <v>24.2364745</v>
    </nc>
  </rcc>
  <rcc rId="16656" sId="7">
    <nc r="AN68">
      <v>24.2364745</v>
    </nc>
  </rcc>
  <rfmt sheetId="7" sqref="AN79:AN86" start="0" length="2147483647">
    <dxf>
      <font>
        <color rgb="FFFF0000"/>
      </font>
    </dxf>
  </rfmt>
  <rfmt sheetId="7" sqref="AN87:AN96" start="0" length="2147483647">
    <dxf>
      <font>
        <color rgb="FFFF0000"/>
      </font>
    </dxf>
  </rfmt>
  <rcc rId="16657" sId="7">
    <nc r="AN97">
      <v>12.8</v>
    </nc>
  </rcc>
  <rm rId="16658" sheetId="7" source="AN97" destination="AN100" sourceSheetId="7">
    <rfmt sheetId="7" sqref="AN100" start="0" length="0">
      <dxf>
        <font>
          <sz val="11"/>
          <color theme="1"/>
          <name val="Arial"/>
          <family val="2"/>
          <scheme val="none"/>
        </font>
        <border outline="0">
          <left style="thin">
            <color indexed="64"/>
          </left>
          <right style="thin">
            <color indexed="64"/>
          </right>
          <top style="thin">
            <color indexed="64"/>
          </top>
          <bottom style="thin">
            <color indexed="64"/>
          </bottom>
        </border>
      </dxf>
    </rfmt>
  </rm>
  <rcc rId="16659" sId="7" odxf="1" dxf="1">
    <nc r="AN97">
      <v>12.8</v>
    </nc>
    <odxf>
      <border outline="0">
        <left/>
        <right/>
        <top/>
        <bottom/>
      </border>
    </odxf>
    <ndxf>
      <border outline="0">
        <left style="thin">
          <color indexed="64"/>
        </left>
        <right style="thin">
          <color indexed="64"/>
        </right>
        <top style="thin">
          <color indexed="64"/>
        </top>
        <bottom style="thin">
          <color indexed="64"/>
        </bottom>
      </border>
    </ndxf>
  </rcc>
  <rcc rId="16660" sId="7">
    <nc r="AN98">
      <v>12.8</v>
    </nc>
  </rcc>
  <rcc rId="16661" sId="7">
    <nc r="AN99">
      <v>12.8</v>
    </nc>
  </rcc>
  <rcc rId="16662" sId="7">
    <nc r="AN101">
      <v>22.01</v>
    </nc>
  </rcc>
  <rfmt sheetId="7" sqref="AN101">
    <dxf>
      <numFmt numFmtId="176" formatCode="0.000"/>
    </dxf>
  </rfmt>
  <rcc rId="16663" sId="7" odxf="1" dxf="1" numFmtId="4">
    <nc r="AN102">
      <v>22.01</v>
    </nc>
    <odxf>
      <numFmt numFmtId="0" formatCode="General"/>
    </odxf>
    <ndxf>
      <numFmt numFmtId="176" formatCode="0.000"/>
    </ndxf>
  </rcc>
  <rcc rId="16664" sId="7" odxf="1" dxf="1" numFmtId="4">
    <nc r="AN103">
      <v>22.01</v>
    </nc>
    <odxf>
      <numFmt numFmtId="0" formatCode="General"/>
    </odxf>
    <ndxf>
      <numFmt numFmtId="176" formatCode="0.000"/>
    </ndxf>
  </rcc>
  <rcc rId="16665" sId="7" odxf="1" dxf="1" numFmtId="4">
    <nc r="AN104">
      <v>22.01</v>
    </nc>
    <odxf>
      <numFmt numFmtId="0" formatCode="General"/>
    </odxf>
    <ndxf>
      <numFmt numFmtId="176" formatCode="0.000"/>
    </ndxf>
  </rcc>
  <rcc rId="16666" sId="7" odxf="1" dxf="1" numFmtId="4">
    <nc r="AN105">
      <v>22.01</v>
    </nc>
    <odxf>
      <numFmt numFmtId="0" formatCode="General"/>
    </odxf>
    <ndxf>
      <numFmt numFmtId="176" formatCode="0.000"/>
    </ndxf>
  </rcc>
  <rcc rId="16667" sId="7" odxf="1" dxf="1" numFmtId="4">
    <nc r="AN106">
      <v>22.01</v>
    </nc>
    <odxf>
      <numFmt numFmtId="0" formatCode="General"/>
    </odxf>
    <ndxf>
      <numFmt numFmtId="176" formatCode="0.000"/>
    </ndxf>
  </rcc>
  <rcc rId="16668" sId="7" odxf="1" dxf="1" numFmtId="4">
    <nc r="AN107">
      <v>22.01</v>
    </nc>
    <odxf>
      <numFmt numFmtId="0" formatCode="General"/>
    </odxf>
    <ndxf>
      <numFmt numFmtId="176" formatCode="0.000"/>
    </ndxf>
  </rcc>
  <rcc rId="16669" sId="7" odxf="1" dxf="1" numFmtId="4">
    <nc r="AN108">
      <v>22.01</v>
    </nc>
    <odxf>
      <numFmt numFmtId="0" formatCode="General"/>
    </odxf>
    <ndxf>
      <numFmt numFmtId="176" formatCode="0.000"/>
    </ndxf>
  </rcc>
  <rcc rId="16670" sId="7" odxf="1" dxf="1" numFmtId="4">
    <nc r="AN109">
      <v>22.01</v>
    </nc>
    <odxf>
      <numFmt numFmtId="0" formatCode="General"/>
    </odxf>
    <ndxf>
      <numFmt numFmtId="176" formatCode="0.000"/>
    </ndxf>
  </rcc>
  <rcc rId="16671" sId="7" odxf="1" dxf="1" numFmtId="4">
    <nc r="AN110">
      <v>22.01</v>
    </nc>
    <odxf>
      <numFmt numFmtId="0" formatCode="General"/>
    </odxf>
    <ndxf>
      <numFmt numFmtId="176" formatCode="0.000"/>
    </ndxf>
  </rcc>
  <rcc rId="16672" sId="7" odxf="1" dxf="1" numFmtId="4">
    <nc r="AN111">
      <v>22.01</v>
    </nc>
    <odxf>
      <numFmt numFmtId="0" formatCode="General"/>
    </odxf>
    <ndxf>
      <numFmt numFmtId="176" formatCode="0.000"/>
    </ndxf>
  </rcc>
  <rcv guid="{378E6016-0BA3-40B8-909C-3DBAD733C38C}" action="delete"/>
  <rdn rId="0" localSheetId="1" customView="1" name="Z_378E6016_0BA3_40B8_909C_3DBAD733C38C_.wvu.FilterData" hidden="1" oldHidden="1">
    <formula>'2012'!$A$4:$AZ$4</formula>
    <oldFormula>'2012'!$A$4:$AZ$4</oldFormula>
  </rdn>
  <rdn rId="0" localSheetId="2" customView="1" name="Z_378E6016_0BA3_40B8_909C_3DBAD733C38C_.wvu.FilterData" hidden="1" oldHidden="1">
    <formula>'2013'!$A$4:$AY$4</formula>
    <oldFormula>'2013'!$A$4:$AY$4</oldFormula>
  </rdn>
  <rdn rId="0" localSheetId="3" customView="1" name="Z_378E6016_0BA3_40B8_909C_3DBAD733C38C_.wvu.FilterData" hidden="1" oldHidden="1">
    <formula>'2014'!$A$4:$AZ$4</formula>
    <oldFormula>'2014'!$A$4:$AZ$4</oldFormula>
  </rdn>
  <rdn rId="0" localSheetId="4" customView="1" name="Z_378E6016_0BA3_40B8_909C_3DBAD733C38C_.wvu.FilterData" hidden="1" oldHidden="1">
    <formula>'2015'!$A$4:$BA$4</formula>
    <oldFormula>'2015'!$A$4:$BA$4</oldFormula>
  </rdn>
  <rdn rId="0" localSheetId="5" customView="1" name="Z_378E6016_0BA3_40B8_909C_3DBAD733C38C_.wvu.FilterData" hidden="1" oldHidden="1">
    <formula>'2016'!$A$4:$BF$4</formula>
    <oldFormula>'2016'!$A$4:$BF$4</oldFormula>
  </rdn>
  <rdn rId="0" localSheetId="6" customView="1" name="Z_378E6016_0BA3_40B8_909C_3DBAD733C38C_.wvu.FilterData" hidden="1" oldHidden="1">
    <formula>'2017'!$A$4:$AT$4</formula>
    <oldFormula>'2017'!$A$4:$AT$4</oldFormula>
  </rdn>
  <rdn rId="0" localSheetId="7" customView="1" name="Z_378E6016_0BA3_40B8_909C_3DBAD733C38C_.wvu.FilterData" hidden="1" oldHidden="1">
    <formula>'2018'!$A$5:$AM$5</formula>
    <oldFormula>'2018'!$A$5:$AM$5</oldFormula>
  </rdn>
  <rdn rId="0" localSheetId="8" customView="1" name="Z_378E6016_0BA3_40B8_909C_3DBAD733C38C_.wvu.FilterData" hidden="1" oldHidden="1">
    <formula>'2019'!$A$5:$CL$111</formula>
    <oldFormula>'2019'!$A$5:$CL$111</oldFormula>
  </rdn>
  <rdn rId="0" localSheetId="9" customView="1" name="Z_378E6016_0BA3_40B8_909C_3DBAD733C38C_.wvu.Cols" hidden="1" oldHidden="1">
    <formula>'2020'!$F:$G,'2020'!$P:$Q,'2020'!$T:$T</formula>
    <oldFormula>'2020'!$F:$G,'2020'!$P:$Q,'2020'!$T:$T</oldFormula>
  </rdn>
  <rdn rId="0" localSheetId="9" customView="1" name="Z_378E6016_0BA3_40B8_909C_3DBAD733C38C_.wvu.FilterData" hidden="1" oldHidden="1">
    <formula>'2020'!$A$5:$CC$5</formula>
    <oldFormula>'2020'!$A$5:$CC$5</oldFormula>
  </rdn>
  <rcv guid="{378E6016-0BA3-40B8-909C-3DBAD733C38C}"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CK20:CK29" start="0" length="2147483647">
    <dxf>
      <font>
        <color rgb="FFFF0000"/>
      </font>
    </dxf>
  </rfmt>
  <rcc rId="16683" sId="8" numFmtId="4">
    <nc r="CK47">
      <v>18.23</v>
    </nc>
  </rcc>
  <rfmt sheetId="8" sqref="CK47">
    <dxf>
      <numFmt numFmtId="171" formatCode="#,##0.000"/>
    </dxf>
  </rfmt>
  <rcc rId="16684" sId="8" odxf="1" dxf="1" numFmtId="4">
    <nc r="CK48">
      <v>18.23</v>
    </nc>
    <odxf>
      <numFmt numFmtId="4" formatCode="#,##0.00"/>
    </odxf>
    <ndxf>
      <numFmt numFmtId="171" formatCode="#,##0.000"/>
    </ndxf>
  </rcc>
  <rcc rId="16685" sId="8" odxf="1" dxf="1" numFmtId="4">
    <nc r="CK49">
      <v>18.23</v>
    </nc>
    <odxf>
      <numFmt numFmtId="4" formatCode="#,##0.00"/>
    </odxf>
    <ndxf>
      <numFmt numFmtId="171" formatCode="#,##0.000"/>
    </ndxf>
  </rcc>
  <rcc rId="16686" sId="8" odxf="1" dxf="1" numFmtId="4">
    <nc r="CK50">
      <v>18.23</v>
    </nc>
    <odxf>
      <numFmt numFmtId="4" formatCode="#,##0.00"/>
    </odxf>
    <ndxf>
      <numFmt numFmtId="171" formatCode="#,##0.000"/>
    </ndxf>
  </rcc>
  <rcc rId="16687" sId="8" odxf="1" dxf="1" numFmtId="4">
    <nc r="CK51">
      <v>18.23</v>
    </nc>
    <odxf>
      <numFmt numFmtId="4" formatCode="#,##0.00"/>
    </odxf>
    <ndxf>
      <numFmt numFmtId="171" formatCode="#,##0.000"/>
    </ndxf>
  </rcc>
  <rcc rId="16688" sId="8" odxf="1" dxf="1" numFmtId="4">
    <nc r="CK52">
      <v>18.23</v>
    </nc>
    <odxf>
      <numFmt numFmtId="4" formatCode="#,##0.00"/>
    </odxf>
    <ndxf>
      <numFmt numFmtId="171" formatCode="#,##0.000"/>
    </ndxf>
  </rcc>
  <rcc rId="16689" sId="8" odxf="1" dxf="1" numFmtId="4">
    <nc r="CK53">
      <v>18.23</v>
    </nc>
    <odxf>
      <numFmt numFmtId="4" formatCode="#,##0.00"/>
    </odxf>
    <ndxf>
      <numFmt numFmtId="171" formatCode="#,##0.000"/>
    </ndxf>
  </rcc>
  <rcc rId="16690" sId="8" odxf="1" dxf="1" numFmtId="4">
    <nc r="CK54">
      <v>18.23</v>
    </nc>
    <odxf>
      <numFmt numFmtId="4" formatCode="#,##0.00"/>
    </odxf>
    <ndxf>
      <numFmt numFmtId="171" formatCode="#,##0.000"/>
    </ndxf>
  </rcc>
  <rcc rId="16691" sId="8" odxf="1" dxf="1" numFmtId="4">
    <nc r="CK55">
      <v>18.23</v>
    </nc>
    <odxf>
      <numFmt numFmtId="4" formatCode="#,##0.00"/>
    </odxf>
    <ndxf>
      <numFmt numFmtId="171" formatCode="#,##0.000"/>
    </ndxf>
  </rcc>
  <rcc rId="16692" sId="8" odxf="1" dxf="1" numFmtId="4">
    <nc r="CK56">
      <v>18.23</v>
    </nc>
    <odxf>
      <numFmt numFmtId="4" formatCode="#,##0.00"/>
    </odxf>
    <ndxf>
      <numFmt numFmtId="171" formatCode="#,##0.000"/>
    </ndxf>
  </rcc>
  <rfmt sheetId="8" sqref="CK87:CK96" start="0" length="2147483647">
    <dxf>
      <font>
        <color rgb="FFFF0000"/>
      </font>
    </dxf>
  </rfmt>
  <rcc rId="16693" sId="8" numFmtId="4">
    <nc r="CK97">
      <v>12.323</v>
    </nc>
  </rcc>
  <rfmt sheetId="8" sqref="CK97">
    <dxf>
      <numFmt numFmtId="171" formatCode="#,##0.000"/>
    </dxf>
  </rfmt>
  <rcc rId="16694" sId="8" odxf="1" dxf="1" numFmtId="4">
    <nc r="CK98">
      <v>12.323</v>
    </nc>
    <ndxf>
      <numFmt numFmtId="171" formatCode="#,##0.000"/>
    </ndxf>
  </rcc>
  <rcc rId="16695" sId="8" odxf="1" dxf="1" numFmtId="4">
    <nc r="CK99">
      <v>12.323</v>
    </nc>
    <odxf>
      <numFmt numFmtId="4" formatCode="#,##0.00"/>
    </odxf>
    <ndxf>
      <numFmt numFmtId="171" formatCode="#,##0.000"/>
    </ndxf>
  </rcc>
  <rcc rId="16696" sId="8" odxf="1" dxf="1" numFmtId="4">
    <nc r="CK100">
      <v>12.323</v>
    </nc>
    <odxf>
      <numFmt numFmtId="4" formatCode="#,##0.00"/>
    </odxf>
    <ndxf>
      <numFmt numFmtId="171" formatCode="#,##0.000"/>
    </ndxf>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BZ52 BZ28 BZ85 BZ108 BZ11 BZ109 BZ99 BZ40" start="0" length="2147483647">
    <dxf>
      <font>
        <color rgb="FFFF0000"/>
      </font>
    </dxf>
  </rfmt>
  <rfmt sheetId="9" sqref="BZ72 BZ9 BZ64" start="0" length="2147483647">
    <dxf>
      <font>
        <color rgb="FFFF0000"/>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697" sId="8" ref="X1:X1048576" action="insertCol"/>
  <rcc rId="16698" sId="8">
    <nc r="X3" t="inlineStr">
      <is>
        <t>Bis zu welchem Jahr liegen die festgestellten Jahresabschlüsse vor?</t>
      </is>
    </nc>
  </rcc>
  <rcc rId="16699" sId="8" odxf="1" dxf="1" numFmtId="4">
    <nc r="X6">
      <v>2013</v>
    </nc>
    <odxf>
      <font>
        <name val="Arial"/>
        <scheme val="none"/>
      </font>
    </odxf>
    <ndxf>
      <font>
        <color auto="1"/>
        <name val="Arial"/>
        <scheme val="none"/>
      </font>
    </ndxf>
  </rcc>
  <rcc rId="16700" sId="8" numFmtId="4">
    <nc r="X7">
      <v>2015</v>
    </nc>
  </rcc>
  <rcc rId="16701" sId="8" numFmtId="4">
    <nc r="X8">
      <v>2019</v>
    </nc>
  </rcc>
  <rcc rId="16702" sId="8" numFmtId="4">
    <nc r="X9">
      <v>2018</v>
    </nc>
  </rcc>
  <rcc rId="16703" sId="8" numFmtId="4">
    <nc r="X10">
      <v>2014</v>
    </nc>
  </rcc>
  <rcc rId="16704" sId="8" numFmtId="4">
    <nc r="X11">
      <v>2018</v>
    </nc>
  </rcc>
  <rcc rId="16705" sId="8" numFmtId="4">
    <nc r="X12">
      <v>2018</v>
    </nc>
  </rcc>
  <rcc rId="16706" sId="8" numFmtId="4">
    <nc r="X13">
      <v>2018</v>
    </nc>
  </rcc>
  <rcc rId="16707" sId="8" numFmtId="4">
    <nc r="X14">
      <v>2016</v>
    </nc>
  </rcc>
  <rcc rId="16708" sId="8" numFmtId="4">
    <nc r="X15">
      <v>2016</v>
    </nc>
  </rcc>
  <rcc rId="16709" sId="8" numFmtId="4">
    <nc r="X16">
      <v>2013</v>
    </nc>
  </rcc>
  <rcc rId="16710" sId="8" numFmtId="4">
    <nc r="X17">
      <v>2016</v>
    </nc>
  </rcc>
  <rcc rId="16711" sId="8" numFmtId="4">
    <nc r="X18">
      <v>2015</v>
    </nc>
  </rcc>
  <rcc rId="16712" sId="8" numFmtId="4">
    <nc r="X19">
      <v>2015</v>
    </nc>
  </rcc>
  <rcc rId="16713" sId="8" numFmtId="4">
    <nc r="X20">
      <v>2016</v>
    </nc>
  </rcc>
  <rcc rId="16714" sId="8" numFmtId="4">
    <nc r="X21">
      <v>2018</v>
    </nc>
  </rcc>
  <rcc rId="16715" sId="8" numFmtId="4">
    <nc r="X22">
      <v>2017</v>
    </nc>
  </rcc>
  <rcc rId="16716" sId="8" numFmtId="4">
    <nc r="X23">
      <v>2017</v>
    </nc>
  </rcc>
  <rcc rId="16717" sId="8" numFmtId="4">
    <nc r="X24">
      <v>2015</v>
    </nc>
  </rcc>
  <rcc rId="16718" sId="8" numFmtId="4">
    <nc r="X25">
      <v>2015</v>
    </nc>
  </rcc>
  <rcc rId="16719" sId="8" numFmtId="4">
    <nc r="X26">
      <v>2017</v>
    </nc>
  </rcc>
  <rcc rId="16720" sId="8" numFmtId="4">
    <nc r="X27">
      <v>2015</v>
    </nc>
  </rcc>
  <rcc rId="16721" sId="8" numFmtId="4">
    <nc r="X28">
      <v>2015</v>
    </nc>
  </rcc>
  <rcc rId="16722" sId="8" numFmtId="4">
    <nc r="X29">
      <v>2017</v>
    </nc>
  </rcc>
  <rcc rId="16723" sId="8" numFmtId="4">
    <nc r="X30">
      <v>2018</v>
    </nc>
  </rcc>
  <rcc rId="16724" sId="8" numFmtId="4">
    <nc r="X31">
      <v>2018</v>
    </nc>
  </rcc>
  <rcc rId="16725" sId="8" numFmtId="4">
    <nc r="X32">
      <v>2016</v>
    </nc>
  </rcc>
  <rcc rId="16726" sId="8" numFmtId="4">
    <nc r="X33">
      <v>2016</v>
    </nc>
  </rcc>
  <rcc rId="16727" sId="8" numFmtId="4">
    <nc r="X34">
      <v>2017</v>
    </nc>
  </rcc>
  <rcc rId="16728" sId="8" numFmtId="4">
    <nc r="X35">
      <v>2017</v>
    </nc>
  </rcc>
  <rcc rId="16729" sId="8" numFmtId="4">
    <nc r="X36">
      <v>2018</v>
    </nc>
  </rcc>
  <rcc rId="16730" sId="8" numFmtId="4">
    <nc r="X37">
      <v>2017</v>
    </nc>
  </rcc>
  <rcc rId="16731" sId="8" numFmtId="4">
    <nc r="X38">
      <v>2017</v>
    </nc>
  </rcc>
  <rcc rId="16732" sId="8" numFmtId="4">
    <nc r="X39">
      <v>2017</v>
    </nc>
  </rcc>
  <rcc rId="16733" sId="8" numFmtId="4">
    <nc r="X40">
      <v>2017</v>
    </nc>
  </rcc>
  <rcc rId="16734" sId="8" numFmtId="4">
    <nc r="X41">
      <v>2015</v>
    </nc>
  </rcc>
  <rcc rId="16735" sId="8" numFmtId="4">
    <nc r="X42">
      <v>2015</v>
    </nc>
  </rcc>
  <rcc rId="16736" sId="8" numFmtId="4">
    <nc r="X43">
      <v>2015</v>
    </nc>
  </rcc>
  <rcc rId="16737" sId="8" numFmtId="4">
    <nc r="X44">
      <v>2015</v>
    </nc>
  </rcc>
  <rcc rId="16738" sId="8" numFmtId="4">
    <nc r="X45">
      <v>2015</v>
    </nc>
  </rcc>
  <rcc rId="16739" sId="8" numFmtId="4">
    <nc r="X47">
      <v>2015</v>
    </nc>
  </rcc>
  <rcc rId="16740" sId="8" numFmtId="4">
    <nc r="X48">
      <v>2016</v>
    </nc>
  </rcc>
  <rcc rId="16741" sId="8" numFmtId="4">
    <nc r="X49">
      <v>2016</v>
    </nc>
  </rcc>
  <rcc rId="16742" sId="8" numFmtId="4">
    <nc r="X50">
      <v>2015</v>
    </nc>
  </rcc>
  <rcc rId="16743" sId="8" numFmtId="4">
    <nc r="X51">
      <v>2016</v>
    </nc>
  </rcc>
  <rcc rId="16744" sId="8" numFmtId="4">
    <nc r="X52">
      <v>2016</v>
    </nc>
  </rcc>
  <rcc rId="16745" sId="8" numFmtId="4">
    <nc r="X53">
      <v>2016</v>
    </nc>
  </rcc>
  <rcc rId="16746" sId="8" numFmtId="4">
    <nc r="X54">
      <v>2016</v>
    </nc>
  </rcc>
  <rcc rId="16747" sId="8" numFmtId="4">
    <nc r="X55">
      <v>2016</v>
    </nc>
  </rcc>
  <rcc rId="16748" sId="8" numFmtId="4">
    <nc r="X56">
      <v>2016</v>
    </nc>
  </rcc>
  <rcc rId="16749" sId="8" numFmtId="4">
    <nc r="X57">
      <v>2016</v>
    </nc>
  </rcc>
  <rcc rId="16750" sId="8" numFmtId="4">
    <nc r="X58">
      <v>2016</v>
    </nc>
  </rcc>
  <rcc rId="16751" sId="8" numFmtId="4">
    <nc r="X59">
      <v>2016</v>
    </nc>
  </rcc>
  <rcc rId="16752" sId="8" numFmtId="4">
    <nc r="X61">
      <v>2017</v>
    </nc>
  </rcc>
  <rcc rId="16753" sId="8" numFmtId="4">
    <nc r="X64">
      <v>2017</v>
    </nc>
  </rcc>
  <rcc rId="16754" sId="8" numFmtId="4">
    <nc r="X66">
      <v>2017</v>
    </nc>
  </rcc>
  <rcc rId="16755" sId="8" numFmtId="4">
    <nc r="X69">
      <v>2015</v>
    </nc>
  </rcc>
  <rcc rId="16756" sId="8" numFmtId="4">
    <nc r="X70">
      <v>2016</v>
    </nc>
  </rcc>
  <rcc rId="16757" sId="8" numFmtId="4">
    <nc r="X71">
      <v>2015</v>
    </nc>
  </rcc>
  <rcc rId="16758" sId="8" numFmtId="4">
    <nc r="X72">
      <v>2014</v>
    </nc>
  </rcc>
  <rcc rId="16759" sId="8" numFmtId="4">
    <nc r="X73">
      <v>2015</v>
    </nc>
  </rcc>
  <rcc rId="16760" sId="8" numFmtId="4">
    <nc r="X74">
      <v>2014</v>
    </nc>
  </rcc>
  <rcc rId="16761" sId="8" numFmtId="4">
    <nc r="X75">
      <v>2014</v>
    </nc>
  </rcc>
  <rcc rId="16762" sId="8" numFmtId="4">
    <nc r="X76">
      <v>2015</v>
    </nc>
  </rcc>
  <rcc rId="16763" sId="8" numFmtId="4">
    <nc r="X77">
      <v>2015</v>
    </nc>
  </rcc>
  <rcc rId="16764" sId="8" numFmtId="4">
    <nc r="X78">
      <v>2014</v>
    </nc>
  </rcc>
  <rcc rId="16765" sId="8" numFmtId="4">
    <nc r="X79">
      <v>2015</v>
    </nc>
  </rcc>
  <rcc rId="16766" sId="8" numFmtId="4">
    <nc r="X80">
      <v>2015</v>
    </nc>
  </rcc>
  <rcc rId="16767" sId="8" numFmtId="4">
    <nc r="X81">
      <v>2015</v>
    </nc>
  </rcc>
  <rcc rId="16768" sId="8" numFmtId="4">
    <nc r="X82">
      <v>2013</v>
    </nc>
  </rcc>
  <rcc rId="16769" sId="8" numFmtId="4">
    <nc r="X83">
      <v>2013</v>
    </nc>
  </rcc>
  <rcc rId="16770" sId="8" numFmtId="4">
    <nc r="X84">
      <v>2015</v>
    </nc>
  </rcc>
  <rcc rId="16771" sId="8" numFmtId="4">
    <nc r="X85">
      <v>2013</v>
    </nc>
  </rcc>
  <rcc rId="16772" sId="8" numFmtId="4">
    <nc r="X86">
      <v>2015</v>
    </nc>
  </rcc>
  <rcc rId="16773" sId="8" odxf="1" dxf="1" numFmtId="4">
    <nc r="X87">
      <v>2013</v>
    </nc>
    <odxf>
      <numFmt numFmtId="4" formatCode="#,##0.00"/>
    </odxf>
    <ndxf>
      <numFmt numFmtId="1" formatCode="0"/>
    </ndxf>
  </rcc>
  <rcc rId="16774" sId="8" odxf="1" dxf="1" numFmtId="4">
    <nc r="X88">
      <v>2015</v>
    </nc>
    <odxf>
      <numFmt numFmtId="4" formatCode="#,##0.00"/>
    </odxf>
    <ndxf>
      <numFmt numFmtId="1" formatCode="0"/>
    </ndxf>
  </rcc>
  <rcc rId="16775" sId="8" odxf="1" dxf="1" numFmtId="4">
    <nc r="X89">
      <v>2013</v>
    </nc>
    <odxf>
      <numFmt numFmtId="4" formatCode="#,##0.00"/>
    </odxf>
    <ndxf>
      <numFmt numFmtId="1" formatCode="0"/>
    </ndxf>
  </rcc>
  <rcc rId="16776" sId="8" odxf="1" dxf="1" numFmtId="4">
    <nc r="X90">
      <v>2014</v>
    </nc>
    <odxf>
      <numFmt numFmtId="4" formatCode="#,##0.00"/>
    </odxf>
    <ndxf>
      <numFmt numFmtId="1" formatCode="0"/>
    </ndxf>
  </rcc>
  <rcc rId="16777" sId="8" odxf="1" dxf="1" numFmtId="4">
    <nc r="X91">
      <v>2013</v>
    </nc>
    <odxf>
      <numFmt numFmtId="4" formatCode="#,##0.00"/>
    </odxf>
    <ndxf>
      <numFmt numFmtId="1" formatCode="0"/>
    </ndxf>
  </rcc>
  <rcc rId="16778" sId="8" odxf="1" dxf="1" numFmtId="4">
    <nc r="X92">
      <v>2014</v>
    </nc>
    <odxf>
      <numFmt numFmtId="4" formatCode="#,##0.00"/>
    </odxf>
    <ndxf>
      <numFmt numFmtId="1" formatCode="0"/>
    </ndxf>
  </rcc>
  <rcc rId="16779" sId="8" odxf="1" dxf="1" numFmtId="4">
    <nc r="X93">
      <v>2014</v>
    </nc>
    <odxf>
      <numFmt numFmtId="4" formatCode="#,##0.00"/>
    </odxf>
    <ndxf>
      <numFmt numFmtId="1" formatCode="0"/>
    </ndxf>
  </rcc>
  <rcc rId="16780" sId="8" odxf="1" dxf="1" numFmtId="4">
    <nc r="X94">
      <v>2014</v>
    </nc>
    <odxf>
      <numFmt numFmtId="4" formatCode="#,##0.00"/>
    </odxf>
    <ndxf>
      <numFmt numFmtId="1" formatCode="0"/>
    </ndxf>
  </rcc>
  <rcc rId="16781" sId="8" odxf="1" dxf="1" numFmtId="4">
    <nc r="X95">
      <v>2013</v>
    </nc>
    <odxf>
      <numFmt numFmtId="4" formatCode="#,##0.00"/>
    </odxf>
    <ndxf>
      <numFmt numFmtId="1" formatCode="0"/>
    </ndxf>
  </rcc>
  <rcc rId="16782" sId="8" odxf="1" dxf="1" numFmtId="4">
    <nc r="X96">
      <v>2014</v>
    </nc>
    <odxf>
      <numFmt numFmtId="4" formatCode="#,##0.00"/>
    </odxf>
    <ndxf>
      <numFmt numFmtId="1" formatCode="0"/>
    </ndxf>
  </rcc>
  <rcc rId="16783" sId="8" numFmtId="4">
    <nc r="X97">
      <v>2017</v>
    </nc>
  </rcc>
  <rcc rId="16784" sId="8" numFmtId="4">
    <nc r="X98">
      <v>2016</v>
    </nc>
  </rcc>
  <rcc rId="16785" sId="8" numFmtId="4">
    <nc r="X99">
      <v>2017</v>
    </nc>
  </rcc>
  <rcc rId="16786" sId="8" numFmtId="4">
    <nc r="X100">
      <v>2017</v>
    </nc>
  </rcc>
  <rcc rId="16787" sId="8" numFmtId="4">
    <nc r="X102">
      <v>2013</v>
    </nc>
  </rcc>
  <rcc rId="16788" sId="8" numFmtId="4">
    <nc r="X103">
      <v>2015</v>
    </nc>
  </rcc>
  <rcc rId="16789" sId="8" numFmtId="4">
    <nc r="X104">
      <v>2013</v>
    </nc>
  </rcc>
  <rcc rId="16790" sId="8" numFmtId="4">
    <nc r="X105">
      <v>2017</v>
    </nc>
  </rcc>
  <rcc rId="16791" sId="8" numFmtId="4">
    <nc r="X106">
      <v>2013</v>
    </nc>
  </rcc>
  <rcc rId="16792" sId="8" numFmtId="4">
    <nc r="X109">
      <v>2017</v>
    </nc>
  </rcc>
  <rcc rId="16793" sId="8" numFmtId="4">
    <nc r="X110">
      <v>2016</v>
    </nc>
  </rcc>
  <rcc rId="16794" sId="8" numFmtId="4">
    <nc r="X111">
      <v>2013</v>
    </nc>
  </rcc>
  <rfmt sheetId="8" sqref="W6" start="0" length="0">
    <dxf>
      <font>
        <color auto="1"/>
        <name val="Arial"/>
        <scheme val="none"/>
      </font>
    </dxf>
  </rfmt>
  <rcc rId="16795" sId="8" odxf="1" dxf="1" numFmtId="4">
    <nc r="W69">
      <v>2015</v>
    </nc>
    <odxf>
      <font>
        <name val="Arial"/>
        <scheme val="none"/>
      </font>
    </odxf>
    <ndxf>
      <font>
        <color rgb="FFFF0000"/>
        <name val="Arial"/>
        <scheme val="none"/>
      </font>
    </ndxf>
  </rcc>
  <rcc rId="16796" sId="8" odxf="1" dxf="1" numFmtId="4">
    <nc r="W70">
      <v>2016</v>
    </nc>
    <odxf>
      <font>
        <name val="Arial"/>
        <scheme val="none"/>
      </font>
    </odxf>
    <ndxf>
      <font>
        <color rgb="FFFF0000"/>
        <name val="Arial"/>
        <scheme val="none"/>
      </font>
    </ndxf>
  </rcc>
  <rcc rId="16797" sId="8" odxf="1" dxf="1" numFmtId="4">
    <nc r="W71">
      <v>2015</v>
    </nc>
    <odxf>
      <font>
        <name val="Arial"/>
        <scheme val="none"/>
      </font>
    </odxf>
    <ndxf>
      <font>
        <color rgb="FFFF0000"/>
        <name val="Arial"/>
        <scheme val="none"/>
      </font>
    </ndxf>
  </rcc>
  <rcc rId="16798" sId="8" odxf="1" dxf="1" numFmtId="4">
    <nc r="W72">
      <v>2014</v>
    </nc>
    <odxf>
      <font>
        <name val="Arial"/>
        <scheme val="none"/>
      </font>
    </odxf>
    <ndxf>
      <font>
        <color rgb="FFFF0000"/>
        <name val="Arial"/>
        <scheme val="none"/>
      </font>
    </ndxf>
  </rcc>
  <rcc rId="16799" sId="8" odxf="1" dxf="1" numFmtId="4">
    <nc r="W73">
      <v>2015</v>
    </nc>
    <odxf>
      <font>
        <name val="Arial"/>
        <scheme val="none"/>
      </font>
    </odxf>
    <ndxf>
      <font>
        <color rgb="FFFF0000"/>
        <name val="Arial"/>
        <scheme val="none"/>
      </font>
    </ndxf>
  </rcc>
  <rcc rId="16800" sId="8" odxf="1" dxf="1" numFmtId="4">
    <nc r="W74">
      <v>2014</v>
    </nc>
    <odxf>
      <font>
        <name val="Arial"/>
        <scheme val="none"/>
      </font>
    </odxf>
    <ndxf>
      <font>
        <color rgb="FFFF0000"/>
        <name val="Arial"/>
        <scheme val="none"/>
      </font>
    </ndxf>
  </rcc>
  <rcc rId="16801" sId="8" odxf="1" dxf="1" numFmtId="4">
    <nc r="W75">
      <v>2014</v>
    </nc>
    <odxf>
      <font>
        <name val="Arial"/>
        <scheme val="none"/>
      </font>
    </odxf>
    <ndxf>
      <font>
        <color rgb="FFFF0000"/>
        <name val="Arial"/>
        <scheme val="none"/>
      </font>
    </ndxf>
  </rcc>
  <rcc rId="16802" sId="8" odxf="1" dxf="1" numFmtId="4">
    <nc r="W76">
      <v>2015</v>
    </nc>
    <odxf>
      <font>
        <name val="Arial"/>
        <scheme val="none"/>
      </font>
    </odxf>
    <ndxf>
      <font>
        <color rgb="FFFF0000"/>
        <name val="Arial"/>
        <scheme val="none"/>
      </font>
    </ndxf>
  </rcc>
  <rcc rId="16803" sId="8" odxf="1" dxf="1" numFmtId="4">
    <nc r="W77">
      <v>2015</v>
    </nc>
    <odxf>
      <font>
        <name val="Arial"/>
        <scheme val="none"/>
      </font>
    </odxf>
    <ndxf>
      <font>
        <color rgb="FFFF0000"/>
        <name val="Arial"/>
        <scheme val="none"/>
      </font>
    </ndxf>
  </rcc>
  <rcc rId="16804" sId="8" odxf="1" dxf="1" numFmtId="4">
    <nc r="W78">
      <v>2014</v>
    </nc>
    <odxf>
      <font>
        <name val="Arial"/>
        <scheme val="none"/>
      </font>
    </odxf>
    <ndxf>
      <font>
        <color rgb="FFFF0000"/>
        <name val="Arial"/>
        <scheme val="none"/>
      </font>
    </ndxf>
  </rcc>
  <rcc rId="16805" sId="8" odxf="1" dxf="1" numFmtId="4">
    <nc r="W87">
      <v>2013</v>
    </nc>
    <odxf>
      <font>
        <name val="Arial"/>
        <scheme val="none"/>
      </font>
      <numFmt numFmtId="4" formatCode="#,##0.00"/>
    </odxf>
    <ndxf>
      <font>
        <color rgb="FFFF0000"/>
        <name val="Arial"/>
        <scheme val="none"/>
      </font>
      <numFmt numFmtId="1" formatCode="0"/>
    </ndxf>
  </rcc>
  <rcc rId="16806" sId="8" odxf="1" dxf="1" numFmtId="4">
    <nc r="W88">
      <v>2015</v>
    </nc>
    <odxf>
      <font>
        <name val="Arial"/>
        <scheme val="none"/>
      </font>
      <numFmt numFmtId="4" formatCode="#,##0.00"/>
    </odxf>
    <ndxf>
      <font>
        <color rgb="FFFF0000"/>
        <name val="Arial"/>
        <scheme val="none"/>
      </font>
      <numFmt numFmtId="1" formatCode="0"/>
    </ndxf>
  </rcc>
  <rcc rId="16807" sId="8" odxf="1" dxf="1" numFmtId="4">
    <nc r="W89">
      <v>2013</v>
    </nc>
    <odxf>
      <font>
        <name val="Arial"/>
        <scheme val="none"/>
      </font>
      <numFmt numFmtId="4" formatCode="#,##0.00"/>
    </odxf>
    <ndxf>
      <font>
        <color rgb="FFFF0000"/>
        <name val="Arial"/>
        <scheme val="none"/>
      </font>
      <numFmt numFmtId="1" formatCode="0"/>
    </ndxf>
  </rcc>
  <rcc rId="16808" sId="8" odxf="1" dxf="1" numFmtId="4">
    <nc r="W90">
      <v>2014</v>
    </nc>
    <odxf>
      <font>
        <name val="Arial"/>
        <scheme val="none"/>
      </font>
      <numFmt numFmtId="4" formatCode="#,##0.00"/>
    </odxf>
    <ndxf>
      <font>
        <color rgb="FFFF0000"/>
        <name val="Arial"/>
        <scheme val="none"/>
      </font>
      <numFmt numFmtId="1" formatCode="0"/>
    </ndxf>
  </rcc>
  <rcc rId="16809" sId="8" odxf="1" dxf="1" numFmtId="4">
    <nc r="W91">
      <v>2013</v>
    </nc>
    <odxf>
      <font>
        <name val="Arial"/>
        <scheme val="none"/>
      </font>
      <numFmt numFmtId="4" formatCode="#,##0.00"/>
    </odxf>
    <ndxf>
      <font>
        <color rgb="FFFF0000"/>
        <name val="Arial"/>
        <scheme val="none"/>
      </font>
      <numFmt numFmtId="1" formatCode="0"/>
    </ndxf>
  </rcc>
  <rcc rId="16810" sId="8" odxf="1" dxf="1" numFmtId="4">
    <nc r="W92">
      <v>2014</v>
    </nc>
    <odxf>
      <font>
        <name val="Arial"/>
        <scheme val="none"/>
      </font>
      <numFmt numFmtId="4" formatCode="#,##0.00"/>
    </odxf>
    <ndxf>
      <font>
        <color rgb="FFFF0000"/>
        <name val="Arial"/>
        <scheme val="none"/>
      </font>
      <numFmt numFmtId="1" formatCode="0"/>
    </ndxf>
  </rcc>
  <rcc rId="16811" sId="8" odxf="1" dxf="1" numFmtId="4">
    <nc r="W93">
      <v>2014</v>
    </nc>
    <odxf>
      <font>
        <name val="Arial"/>
        <scheme val="none"/>
      </font>
      <numFmt numFmtId="4" formatCode="#,##0.00"/>
    </odxf>
    <ndxf>
      <font>
        <color rgb="FFFF0000"/>
        <name val="Arial"/>
        <scheme val="none"/>
      </font>
      <numFmt numFmtId="1" formatCode="0"/>
    </ndxf>
  </rcc>
  <rcc rId="16812" sId="8" odxf="1" dxf="1" numFmtId="4">
    <nc r="W94">
      <v>2014</v>
    </nc>
    <odxf>
      <font>
        <name val="Arial"/>
        <scheme val="none"/>
      </font>
      <numFmt numFmtId="4" formatCode="#,##0.00"/>
    </odxf>
    <ndxf>
      <font>
        <color rgb="FFFF0000"/>
        <name val="Arial"/>
        <scheme val="none"/>
      </font>
      <numFmt numFmtId="1" formatCode="0"/>
    </ndxf>
  </rcc>
  <rcc rId="16813" sId="8" odxf="1" dxf="1" numFmtId="4">
    <nc r="W95">
      <v>2013</v>
    </nc>
    <odxf>
      <font>
        <name val="Arial"/>
        <scheme val="none"/>
      </font>
      <numFmt numFmtId="4" formatCode="#,##0.00"/>
    </odxf>
    <ndxf>
      <font>
        <color rgb="FFFF0000"/>
        <name val="Arial"/>
        <scheme val="none"/>
      </font>
      <numFmt numFmtId="1" formatCode="0"/>
    </ndxf>
  </rcc>
  <rcc rId="16814" sId="8" odxf="1" dxf="1" numFmtId="4">
    <nc r="W96">
      <v>2014</v>
    </nc>
    <odxf>
      <font>
        <name val="Arial"/>
        <scheme val="none"/>
      </font>
      <numFmt numFmtId="4" formatCode="#,##0.00"/>
    </odxf>
    <ndxf>
      <font>
        <color rgb="FFFF0000"/>
        <name val="Arial"/>
        <scheme val="none"/>
      </font>
      <numFmt numFmtId="1" formatCode="0"/>
    </ndxf>
  </rcc>
  <rfmt sheetId="8" sqref="X6" start="0" length="2147483647">
    <dxf>
      <font>
        <color rgb="FFFF0000"/>
      </font>
    </dxf>
  </rfmt>
  <rcv guid="{0FC0AE0C-F5E8-41BC-91A4-C38D6EE7908C}" action="delete"/>
  <rdn rId="0" localSheetId="1" customView="1" name="Z_0FC0AE0C_F5E8_41BC_91A4_C38D6EE7908C_.wvu.FilterData" hidden="1" oldHidden="1">
    <formula>'2012'!$A$4:$AZ$4</formula>
    <oldFormula>'2012'!$A$4:$AZ$4</oldFormula>
  </rdn>
  <rdn rId="0" localSheetId="2" customView="1" name="Z_0FC0AE0C_F5E8_41BC_91A4_C38D6EE7908C_.wvu.FilterData" hidden="1" oldHidden="1">
    <formula>'2013'!$A$4:$AY$4</formula>
    <oldFormula>'2013'!$A$4:$AY$4</oldFormula>
  </rdn>
  <rdn rId="0" localSheetId="3" customView="1" name="Z_0FC0AE0C_F5E8_41BC_91A4_C38D6EE7908C_.wvu.FilterData" hidden="1" oldHidden="1">
    <formula>'2014'!$A$4:$AZ$4</formula>
    <oldFormula>'2014'!$A$4:$AZ$4</oldFormula>
  </rdn>
  <rdn rId="0" localSheetId="4" customView="1" name="Z_0FC0AE0C_F5E8_41BC_91A4_C38D6EE7908C_.wvu.FilterData" hidden="1" oldHidden="1">
    <formula>'2015'!$A$4:$BA$4</formula>
    <oldFormula>'2015'!$A$4:$BA$4</oldFormula>
  </rdn>
  <rdn rId="0" localSheetId="5" customView="1" name="Z_0FC0AE0C_F5E8_41BC_91A4_C38D6EE7908C_.wvu.FilterData" hidden="1" oldHidden="1">
    <formula>'2016'!$A$4:$BF$4</formula>
    <oldFormula>'2016'!$A$4:$BF$4</oldFormula>
  </rdn>
  <rdn rId="0" localSheetId="6" customView="1" name="Z_0FC0AE0C_F5E8_41BC_91A4_C38D6EE7908C_.wvu.FilterData" hidden="1" oldHidden="1">
    <formula>'2017'!$A$4:$AT$4</formula>
    <oldFormula>'2017'!$A$4:$AT$4</oldFormula>
  </rdn>
  <rdn rId="0" localSheetId="7" customView="1" name="Z_0FC0AE0C_F5E8_41BC_91A4_C38D6EE7908C_.wvu.FilterData" hidden="1" oldHidden="1">
    <formula>'2018'!$A$5:$AM$5</formula>
    <oldFormula>'2018'!$A$5:$AM$5</oldFormula>
  </rdn>
  <rdn rId="0" localSheetId="8" customView="1" name="Z_0FC0AE0C_F5E8_41BC_91A4_C38D6EE7908C_.wvu.FilterData" hidden="1" oldHidden="1">
    <formula>'2019'!$A$5:$CM$111</formula>
    <oldFormula>'2019'!$A$5:$CM$111</oldFormula>
  </rdn>
  <rdn rId="0" localSheetId="9" customView="1" name="Z_0FC0AE0C_F5E8_41BC_91A4_C38D6EE7908C_.wvu.Cols" hidden="1" oldHidden="1">
    <formula>'2020'!$F:$G,'2020'!$P:$Q,'2020'!$T:$T</formula>
    <oldFormula>'2020'!$F:$G,'2020'!$P:$Q,'2020'!$T:$T</oldFormula>
  </rdn>
  <rdn rId="0" localSheetId="9" customView="1" name="Z_0FC0AE0C_F5E8_41BC_91A4_C38D6EE7908C_.wvu.FilterData" hidden="1" oldHidden="1">
    <formula>'2020'!$A$5:$CC$5</formula>
    <oldFormula>'2020'!$A$5:$CC$5</oldFormula>
  </rdn>
  <rcv guid="{0FC0AE0C-F5E8-41BC-91A4-C38D6EE7908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Y3" start="0" length="2147483647">
    <dxf>
      <font>
        <name val="Arial"/>
        <scheme val="none"/>
      </font>
    </dxf>
  </rfmt>
  <rcc rId="15912" sId="3">
    <oc r="AY3" t="inlineStr">
      <is>
        <t>Amtsumlagesatz in %</t>
      </is>
    </oc>
    <nc r="AY3" t="inlineStr">
      <is>
        <t>Amtsumlage-satz in %</t>
      </is>
    </nc>
  </rcc>
  <rfmt sheetId="3" sqref="AY3">
    <dxf>
      <fill>
        <patternFill patternType="solid">
          <bgColor theme="0" tint="-4.9989318521683403E-2"/>
        </patternFill>
      </fill>
    </dxf>
  </rfmt>
  <rcc rId="15913" sId="3" odxf="1" dxf="1">
    <nc r="AY5" t="inlineStr">
      <is>
        <t>amtsfrei</t>
      </is>
    </nc>
    <odxf>
      <border outline="0">
        <top/>
      </border>
    </odxf>
    <ndxf>
      <border outline="0">
        <top style="thin">
          <color indexed="64"/>
        </top>
      </border>
    </ndxf>
  </rcc>
  <rfmt sheetId="3" sqref="AX6" start="0" length="0">
    <dxf/>
  </rfmt>
  <rcc rId="15914" sId="3" odxf="1" dxf="1">
    <nc r="AY6" t="inlineStr">
      <is>
        <t>amtsfrei</t>
      </is>
    </nc>
    <odxf>
      <border outline="0">
        <top/>
      </border>
    </odxf>
    <ndxf>
      <border outline="0">
        <top style="thin">
          <color indexed="64"/>
        </top>
      </border>
    </ndxf>
  </rcc>
  <rfmt sheetId="3" sqref="AX7" start="0" length="0">
    <dxf/>
  </rfmt>
  <rcc rId="15915" sId="3" odxf="1" dxf="1">
    <nc r="AY7" t="inlineStr">
      <is>
        <t>amtsfrei</t>
      </is>
    </nc>
    <odxf>
      <border outline="0">
        <top/>
      </border>
    </odxf>
    <ndxf>
      <border outline="0">
        <top style="thin">
          <color indexed="64"/>
        </top>
      </border>
    </ndxf>
  </rcc>
  <rfmt sheetId="3" sqref="AX8" start="0" length="0">
    <dxf/>
  </rfmt>
  <rcc rId="15916" sId="3" odxf="1" dxf="1">
    <nc r="AY8" t="inlineStr">
      <is>
        <t>amtsfrei</t>
      </is>
    </nc>
    <odxf>
      <border outline="0">
        <top/>
      </border>
    </odxf>
    <ndxf>
      <border outline="0">
        <top style="thin">
          <color indexed="64"/>
        </top>
      </border>
    </ndxf>
  </rcc>
  <rfmt sheetId="3" sqref="AX9" start="0" length="0">
    <dxf/>
  </rfmt>
  <rcc rId="15917" sId="3" odxf="1" dxf="1">
    <nc r="AY9" t="inlineStr">
      <is>
        <t>amtsfrei</t>
      </is>
    </nc>
    <odxf>
      <border outline="0">
        <top/>
      </border>
    </odxf>
    <ndxf>
      <border outline="0">
        <top style="thin">
          <color indexed="64"/>
        </top>
      </border>
    </ndxf>
  </rcc>
  <rfmt sheetId="3" sqref="AX10" start="0" length="0">
    <dxf/>
  </rfmt>
  <rcc rId="15918" sId="3" odxf="1" dxf="1">
    <nc r="AY10" t="inlineStr">
      <is>
        <t>amtsfrei</t>
      </is>
    </nc>
    <odxf>
      <border outline="0">
        <top/>
      </border>
    </odxf>
    <ndxf>
      <border outline="0">
        <top style="thin">
          <color indexed="64"/>
        </top>
      </border>
    </ndxf>
  </rcc>
  <rfmt sheetId="3" sqref="AX11" start="0" length="0">
    <dxf/>
  </rfmt>
  <rcc rId="15919" sId="3" odxf="1" dxf="1">
    <nc r="AY11" t="inlineStr">
      <is>
        <t>amtsfrei</t>
      </is>
    </nc>
    <odxf>
      <border outline="0">
        <top/>
      </border>
    </odxf>
    <ndxf>
      <border outline="0">
        <top style="thin">
          <color indexed="64"/>
        </top>
      </border>
    </ndxf>
  </rcc>
  <rfmt sheetId="3" sqref="AX12" start="0" length="0">
    <dxf/>
  </rfmt>
  <rcc rId="15920" sId="3" odxf="1" dxf="1">
    <nc r="AY12" t="inlineStr">
      <is>
        <t>amtsfrei</t>
      </is>
    </nc>
    <odxf>
      <border outline="0">
        <top/>
      </border>
    </odxf>
    <ndxf>
      <border outline="0">
        <top style="thin">
          <color indexed="64"/>
        </top>
      </border>
    </ndxf>
  </rcc>
  <rrc rId="15921" sId="4" ref="AZ1:AZ1048576" action="insertCol"/>
  <rcc rId="15922" sId="4">
    <nc r="AZ3" t="inlineStr">
      <is>
        <t>Amtsumlage- satz in %</t>
      </is>
    </nc>
  </rcc>
  <rfmt sheetId="4" sqref="AZ3" start="0" length="2147483647">
    <dxf>
      <font>
        <name val="Trebuchet MS"/>
        <scheme val="none"/>
      </font>
    </dxf>
  </rfmt>
  <rfmt sheetId="4" sqref="AZ3" start="0" length="2147483647">
    <dxf>
      <font>
        <name val="Arial"/>
      </font>
    </dxf>
  </rfmt>
  <rfmt sheetId="4" sqref="AZ3">
    <dxf>
      <fill>
        <patternFill patternType="solid">
          <bgColor theme="0" tint="-4.9989318521683403E-2"/>
        </patternFill>
      </fill>
    </dxf>
  </rfmt>
  <rcc rId="15923" sId="4">
    <nc r="AZ5" t="inlineStr">
      <is>
        <t>amtsfrei</t>
      </is>
    </nc>
  </rcc>
  <rcc rId="15924" sId="4" odxf="1" dxf="1">
    <nc r="AZ6" t="inlineStr">
      <is>
        <t>amtsfrei</t>
      </is>
    </nc>
    <odxf>
      <border outline="0">
        <top style="thin">
          <color indexed="64"/>
        </top>
      </border>
    </odxf>
    <ndxf>
      <border outline="0">
        <top/>
      </border>
    </ndxf>
  </rcc>
  <rcc rId="15925" sId="4" odxf="1" dxf="1">
    <nc r="AZ7" t="inlineStr">
      <is>
        <t>amtsfrei</t>
      </is>
    </nc>
    <odxf>
      <border outline="0">
        <top style="thin">
          <color indexed="64"/>
        </top>
      </border>
    </odxf>
    <ndxf>
      <border outline="0">
        <top/>
      </border>
    </ndxf>
  </rcc>
  <rcc rId="15926" sId="4" odxf="1" dxf="1">
    <nc r="AZ8" t="inlineStr">
      <is>
        <t>amtsfrei</t>
      </is>
    </nc>
    <odxf>
      <border outline="0">
        <top style="thin">
          <color indexed="64"/>
        </top>
      </border>
    </odxf>
    <ndxf>
      <border outline="0">
        <top/>
      </border>
    </ndxf>
  </rcc>
  <rcc rId="15927" sId="4" odxf="1" dxf="1">
    <nc r="AZ9" t="inlineStr">
      <is>
        <t>amtsfrei</t>
      </is>
    </nc>
    <odxf>
      <border outline="0">
        <top style="thin">
          <color indexed="64"/>
        </top>
      </border>
    </odxf>
    <ndxf>
      <border outline="0">
        <top/>
      </border>
    </ndxf>
  </rcc>
  <rcc rId="15928" sId="4" odxf="1" dxf="1">
    <nc r="AZ10" t="inlineStr">
      <is>
        <t>amtsfrei</t>
      </is>
    </nc>
    <odxf>
      <border outline="0">
        <top style="thin">
          <color indexed="64"/>
        </top>
      </border>
    </odxf>
    <ndxf>
      <border outline="0">
        <top/>
      </border>
    </ndxf>
  </rcc>
  <rcc rId="15929" sId="4" odxf="1" dxf="1">
    <nc r="AZ11" t="inlineStr">
      <is>
        <t>amtsfrei</t>
      </is>
    </nc>
    <odxf>
      <border outline="0">
        <top style="thin">
          <color indexed="64"/>
        </top>
      </border>
    </odxf>
    <ndxf>
      <border outline="0">
        <top/>
      </border>
    </ndxf>
  </rcc>
  <rcc rId="15930" sId="4" odxf="1" dxf="1">
    <nc r="AZ12" t="inlineStr">
      <is>
        <t>amtsfrei</t>
      </is>
    </nc>
    <odxf>
      <border outline="0">
        <top style="thin">
          <color indexed="64"/>
        </top>
      </border>
    </odxf>
    <ndxf>
      <border outline="0">
        <top/>
      </border>
    </ndxf>
  </rcc>
  <rrc rId="15931" sId="5" ref="BE1:BE1048576" action="insertCol"/>
  <rcc rId="15932" sId="5">
    <nc r="BE3" t="inlineStr">
      <is>
        <t>Amtsumlage- satz in %</t>
      </is>
    </nc>
  </rcc>
  <rfmt sheetId="5" sqref="BE3" start="0" length="2147483647">
    <dxf>
      <font>
        <name val="Arial"/>
        <scheme val="none"/>
      </font>
    </dxf>
  </rfmt>
  <rfmt sheetId="5" sqref="BE3">
    <dxf>
      <fill>
        <patternFill patternType="solid">
          <bgColor theme="0" tint="-4.9989318521683403E-2"/>
        </patternFill>
      </fill>
    </dxf>
  </rfmt>
  <rcc rId="15933" sId="5" odxf="1" dxf="1">
    <nc r="BE5" t="inlineStr">
      <is>
        <t>amtsfrei</t>
      </is>
    </nc>
    <odxf>
      <border outline="0">
        <top/>
      </border>
    </odxf>
    <ndxf>
      <border outline="0">
        <top style="thin">
          <color indexed="64"/>
        </top>
      </border>
    </ndxf>
  </rcc>
  <rfmt sheetId="5" sqref="BD6" start="0" length="0">
    <dxf/>
  </rfmt>
  <rcc rId="15934" sId="5">
    <nc r="BE6" t="inlineStr">
      <is>
        <t>amtsfrei</t>
      </is>
    </nc>
  </rcc>
  <rfmt sheetId="5" sqref="BD7" start="0" length="0">
    <dxf/>
  </rfmt>
  <rcc rId="15935" sId="5">
    <nc r="BE7" t="inlineStr">
      <is>
        <t>amtsfrei</t>
      </is>
    </nc>
  </rcc>
  <rfmt sheetId="5" sqref="BD8" start="0" length="0">
    <dxf/>
  </rfmt>
  <rcc rId="15936" sId="5">
    <nc r="BE8" t="inlineStr">
      <is>
        <t>amtsfrei</t>
      </is>
    </nc>
  </rcc>
  <rfmt sheetId="5" sqref="BD9" start="0" length="0">
    <dxf/>
  </rfmt>
  <rcc rId="15937" sId="5">
    <nc r="BE9" t="inlineStr">
      <is>
        <t>amtsfrei</t>
      </is>
    </nc>
  </rcc>
  <rfmt sheetId="5" sqref="BD10" start="0" length="0">
    <dxf/>
  </rfmt>
  <rcc rId="15938" sId="5">
    <nc r="BE10" t="inlineStr">
      <is>
        <t>amtsfrei</t>
      </is>
    </nc>
  </rcc>
  <rfmt sheetId="5" sqref="BD11" start="0" length="0">
    <dxf/>
  </rfmt>
  <rcc rId="15939" sId="5">
    <nc r="BE11" t="inlineStr">
      <is>
        <t>amtsfrei</t>
      </is>
    </nc>
  </rcc>
  <rfmt sheetId="5" sqref="BD12" start="0" length="0">
    <dxf/>
  </rfmt>
  <rcc rId="15940" sId="5">
    <nc r="BE12" t="inlineStr">
      <is>
        <t>amtsfrei</t>
      </is>
    </nc>
  </rcc>
  <rrc rId="15941" sId="6" ref="AS1:AS1048576" action="insertCol"/>
  <rcc rId="15942" sId="6">
    <nc r="AS3" t="inlineStr">
      <is>
        <t>Amtsumlagesatz in %</t>
      </is>
    </nc>
  </rcc>
  <rm rId="15943" sheetId="6" source="AR5" destination="AS5" sourceSheetId="6">
    <rfmt sheetId="6" sqref="AS5" start="0" length="0">
      <dxf>
        <font>
          <sz val="11"/>
          <color theme="1"/>
          <name val="Arial"/>
          <family val="2"/>
          <scheme val="none"/>
        </font>
        <numFmt numFmtId="4" formatCode="#,##0.00"/>
        <alignment horizontal="right" vertical="top"/>
        <border outline="0">
          <left style="thin">
            <color indexed="64"/>
          </left>
          <right style="thin">
            <color indexed="64"/>
          </right>
          <bottom style="thin">
            <color indexed="64"/>
          </bottom>
        </border>
      </dxf>
    </rfmt>
  </rm>
  <rcc rId="15944" sId="6" odxf="1" dxf="1">
    <nc r="AR5" t="inlineStr">
      <is>
        <t>amtsfrei</t>
      </is>
    </nc>
    <odxf>
      <font>
        <sz val="11"/>
        <color theme="1"/>
        <name val="Calibri"/>
        <family val="2"/>
        <scheme val="minor"/>
      </font>
      <numFmt numFmtId="0" formatCode="General"/>
      <alignment horizontal="general" vertical="bottom"/>
      <border outline="0">
        <left/>
        <right/>
        <bottom/>
      </border>
    </odxf>
    <ndxf>
      <font>
        <sz val="11"/>
        <color theme="1"/>
        <name val="Arial"/>
        <family val="2"/>
        <scheme val="none"/>
      </font>
      <numFmt numFmtId="4" formatCode="#,##0.00"/>
      <alignment horizontal="right" vertical="top"/>
      <border outline="0">
        <left style="thin">
          <color indexed="64"/>
        </left>
        <right style="thin">
          <color indexed="64"/>
        </right>
        <bottom style="thin">
          <color indexed="64"/>
        </bottom>
      </border>
    </ndxf>
  </rcc>
  <rfmt sheetId="6" sqref="AR6" start="0" length="0">
    <dxf>
      <border outline="0">
        <bottom style="thin">
          <color indexed="64"/>
        </bottom>
      </border>
    </dxf>
  </rfmt>
  <rcc rId="15945" sId="6" odxf="1" dxf="1">
    <nc r="AS6" t="inlineStr">
      <is>
        <t>amtsfrei</t>
      </is>
    </nc>
    <odxf>
      <border outline="0">
        <bottom/>
      </border>
    </odxf>
    <ndxf>
      <border outline="0">
        <bottom style="thin">
          <color indexed="64"/>
        </bottom>
      </border>
    </ndxf>
  </rcc>
  <rfmt sheetId="6" sqref="AR7" start="0" length="0">
    <dxf>
      <border outline="0">
        <top/>
      </border>
    </dxf>
  </rfmt>
  <rcc rId="15946" sId="6" odxf="1" dxf="1">
    <nc r="AS7" t="inlineStr">
      <is>
        <t>amtsfrei</t>
      </is>
    </nc>
    <odxf>
      <border outline="0">
        <top style="thin">
          <color indexed="64"/>
        </top>
      </border>
    </odxf>
    <ndxf>
      <border outline="0">
        <top/>
      </border>
    </ndxf>
  </rcc>
  <rfmt sheetId="6" sqref="AR8" start="0" length="0">
    <dxf/>
  </rfmt>
  <rcc rId="15947" sId="6">
    <nc r="AS8" t="inlineStr">
      <is>
        <t>amtsfrei</t>
      </is>
    </nc>
  </rcc>
  <rfmt sheetId="6" sqref="AR9" start="0" length="0">
    <dxf/>
  </rfmt>
  <rcc rId="15948" sId="6">
    <nc r="AS9" t="inlineStr">
      <is>
        <t>amtsfrei</t>
      </is>
    </nc>
  </rcc>
  <rfmt sheetId="6" sqref="AR10" start="0" length="0">
    <dxf/>
  </rfmt>
  <rcc rId="15949" sId="6">
    <nc r="AS10" t="inlineStr">
      <is>
        <t>amtsfrei</t>
      </is>
    </nc>
  </rcc>
  <rfmt sheetId="6" sqref="AR11" start="0" length="0">
    <dxf/>
  </rfmt>
  <rcc rId="15950" sId="6">
    <nc r="AS11" t="inlineStr">
      <is>
        <t>amtsfrei</t>
      </is>
    </nc>
  </rcc>
  <rfmt sheetId="6" sqref="AR12" start="0" length="0">
    <dxf>
      <border outline="0">
        <top/>
      </border>
    </dxf>
  </rfmt>
  <rcc rId="15951" sId="6" odxf="1" dxf="1">
    <nc r="AS12" t="inlineStr">
      <is>
        <t>amtsfrei</t>
      </is>
    </nc>
    <odxf>
      <border outline="0">
        <top style="thin">
          <color indexed="64"/>
        </top>
      </border>
    </odxf>
    <ndxf>
      <border outline="0">
        <top/>
      </border>
    </ndxf>
  </rcc>
  <rcv guid="{378E6016-0BA3-40B8-909C-3DBAD733C38C}" action="delete"/>
  <rdn rId="0" localSheetId="1" customView="1" name="Z_378E6016_0BA3_40B8_909C_3DBAD733C38C_.wvu.FilterData" hidden="1" oldHidden="1">
    <formula>'2012'!$A$4:$AZ$4</formula>
    <oldFormula>'2012'!$A$4:$AZ$4</oldFormula>
  </rdn>
  <rdn rId="0" localSheetId="2" customView="1" name="Z_378E6016_0BA3_40B8_909C_3DBAD733C38C_.wvu.FilterData" hidden="1" oldHidden="1">
    <formula>'2013'!$A$4:$AY$4</formula>
    <oldFormula>'2013'!$A$4:$AY$4</oldFormula>
  </rdn>
  <rdn rId="0" localSheetId="3" customView="1" name="Z_378E6016_0BA3_40B8_909C_3DBAD733C38C_.wvu.FilterData" hidden="1" oldHidden="1">
    <formula>'2014'!$A$4:$AZ$4</formula>
    <oldFormula>'2014'!$A$4:$AZ$4</oldFormula>
  </rdn>
  <rdn rId="0" localSheetId="4" customView="1" name="Z_378E6016_0BA3_40B8_909C_3DBAD733C38C_.wvu.FilterData" hidden="1" oldHidden="1">
    <formula>'2015'!$A$4:$BA$4</formula>
    <oldFormula>'2015'!$A$4:$BA$4</oldFormula>
  </rdn>
  <rdn rId="0" localSheetId="5" customView="1" name="Z_378E6016_0BA3_40B8_909C_3DBAD733C38C_.wvu.FilterData" hidden="1" oldHidden="1">
    <formula>'2016'!$A$4:$BF$4</formula>
    <oldFormula>'2016'!$A$4:$BF$4</oldFormula>
  </rdn>
  <rdn rId="0" localSheetId="6" customView="1" name="Z_378E6016_0BA3_40B8_909C_3DBAD733C38C_.wvu.FilterData" hidden="1" oldHidden="1">
    <formula>'2017'!$A$4:$AT$4</formula>
    <oldFormula>'2017'!$A$4:$AT$4</oldFormula>
  </rdn>
  <rdn rId="0" localSheetId="7" customView="1" name="Z_378E6016_0BA3_40B8_909C_3DBAD733C38C_.wvu.FilterData" hidden="1" oldHidden="1">
    <formula>'2018'!$A$5:$AM$5</formula>
    <oldFormula>'2018'!$A$5:$AM$5</oldFormula>
  </rdn>
  <rdn rId="0" localSheetId="8" customView="1" name="Z_378E6016_0BA3_40B8_909C_3DBAD733C38C_.wvu.FilterData" hidden="1" oldHidden="1">
    <formula>'2019'!$A$5:$CK$5</formula>
    <oldFormula>'2019'!$A$5:$CK$5</oldFormula>
  </rdn>
  <rdn rId="0" localSheetId="9" customView="1" name="Z_378E6016_0BA3_40B8_909C_3DBAD733C38C_.wvu.Cols" hidden="1" oldHidden="1">
    <formula>'2020'!$F:$G,'2020'!$P:$Q,'2020'!$T:$T</formula>
    <oldFormula>'2020'!$F:$G,'2020'!$P:$Q,'2020'!$T:$T</oldFormula>
  </rdn>
  <rdn rId="0" localSheetId="9" customView="1" name="Z_378E6016_0BA3_40B8_909C_3DBAD733C38C_.wvu.FilterData" hidden="1" oldHidden="1">
    <formula>'2020'!$A$5:$CC$5</formula>
    <oldFormula>'2020'!$A$5:$CC$5</oldFormula>
  </rdn>
  <rcv guid="{378E6016-0BA3-40B8-909C-3DBAD733C38C}"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25" sId="8" numFmtId="4">
    <oc r="Q11">
      <v>9915497.4900000002</v>
    </oc>
    <nc r="Q11">
      <v>9915498.1600000001</v>
    </nc>
  </rcc>
  <rfmt sheetId="8" sqref="P10:Q10">
    <dxf>
      <fill>
        <patternFill patternType="none">
          <bgColor auto="1"/>
        </patternFill>
      </fill>
    </dxf>
  </rfmt>
  <rfmt sheetId="8" sqref="Q11">
    <dxf>
      <fill>
        <patternFill patternType="solid">
          <bgColor theme="6" tint="0.59999389629810485"/>
        </patternFill>
      </fill>
    </dxf>
  </rfmt>
  <rfmt sheetId="8" sqref="A1:XFD1048576" start="0" length="2147483647">
    <dxf>
      <font>
        <name val="Arial"/>
        <scheme val="none"/>
      </font>
    </dxf>
  </rfmt>
  <rfmt sheetId="8" sqref="R10" start="0" length="2147483647">
    <dxf>
      <font>
        <color rgb="FFFF0000"/>
      </font>
    </dxf>
  </rfmt>
  <rfmt sheetId="8" sqref="R10">
    <dxf>
      <fill>
        <patternFill patternType="none">
          <bgColor auto="1"/>
        </patternFill>
      </fill>
    </dxf>
  </rfmt>
  <rfmt sheetId="8" sqref="I1:CM1">
    <dxf>
      <fill>
        <patternFill patternType="none">
          <bgColor auto="1"/>
        </patternFill>
      </fill>
    </dxf>
  </rfmt>
  <rcc rId="16826" sId="8" numFmtId="4">
    <oc r="G61">
      <v>0</v>
    </oc>
    <nc r="G61"/>
  </rcc>
  <rcc rId="16827" sId="8" numFmtId="4">
    <oc r="I61">
      <v>0</v>
    </oc>
    <nc r="I61"/>
  </rcc>
  <rcc rId="16828" sId="8" numFmtId="4">
    <oc r="J61">
      <v>1</v>
    </oc>
    <nc r="J61"/>
  </rcc>
  <rcc rId="16829" sId="8" numFmtId="4">
    <oc r="G64">
      <v>0</v>
    </oc>
    <nc r="G64"/>
  </rcc>
  <rcc rId="16830" sId="8" numFmtId="4">
    <oc r="I64">
      <v>0</v>
    </oc>
    <nc r="I64"/>
  </rcc>
  <rcc rId="16831" sId="8" numFmtId="4">
    <oc r="J64">
      <v>1</v>
    </oc>
    <nc r="J64"/>
  </rcc>
  <rcc rId="16832" sId="8" numFmtId="4">
    <oc r="G66">
      <v>0</v>
    </oc>
    <nc r="G66"/>
  </rcc>
  <rcc rId="16833" sId="8" numFmtId="4">
    <oc r="I66">
      <v>0</v>
    </oc>
    <nc r="I66"/>
  </rcc>
  <rcc rId="16834" sId="8" numFmtId="4">
    <oc r="J66">
      <v>1</v>
    </oc>
    <nc r="J66"/>
  </rcc>
  <rfmt sheetId="8" sqref="F87:K96">
    <dxf>
      <fill>
        <patternFill patternType="none">
          <bgColor auto="1"/>
        </patternFill>
      </fill>
    </dxf>
  </rfmt>
  <rfmt sheetId="8" sqref="F87:K96" start="0" length="2147483647">
    <dxf>
      <font>
        <color rgb="FFFF0000"/>
      </font>
    </dxf>
  </rfmt>
  <rcc rId="16835" sId="8" numFmtId="4">
    <oc r="N61">
      <v>0</v>
    </oc>
    <nc r="N61"/>
  </rcc>
  <rcc rId="16836" sId="8" numFmtId="4">
    <oc r="O61">
      <v>1</v>
    </oc>
    <nc r="O61"/>
  </rcc>
  <rcc rId="16837" sId="8" numFmtId="4">
    <oc r="N64">
      <v>0</v>
    </oc>
    <nc r="N64"/>
  </rcc>
  <rcc rId="16838" sId="8" numFmtId="4">
    <oc r="O64">
      <v>1</v>
    </oc>
    <nc r="O64"/>
  </rcc>
  <rcc rId="16839" sId="8" numFmtId="4">
    <oc r="N66">
      <v>0</v>
    </oc>
    <nc r="N66"/>
  </rcc>
  <rcc rId="16840" sId="8" numFmtId="4">
    <oc r="O66">
      <v>1</v>
    </oc>
    <nc r="O66"/>
  </rcc>
  <rcc rId="16841" sId="8" numFmtId="4">
    <oc r="U61">
      <v>0</v>
    </oc>
    <nc r="U61"/>
  </rcc>
  <rcc rId="16842" sId="8" numFmtId="4">
    <oc r="U64">
      <v>0</v>
    </oc>
    <nc r="U64"/>
  </rcc>
  <rcc rId="16843" sId="8" numFmtId="4">
    <oc r="U66">
      <v>0</v>
    </oc>
    <nc r="U66"/>
  </rcc>
  <rcc rId="16844" sId="8">
    <oc r="Z61" t="inlineStr">
      <is>
        <t>-</t>
      </is>
    </oc>
    <nc r="Z61"/>
  </rcc>
  <rcc rId="16845" sId="8">
    <oc r="AA61">
      <f>Z61/D61</f>
    </oc>
    <nc r="AA61"/>
  </rcc>
  <rcc rId="16846" sId="8">
    <oc r="Z64" t="inlineStr">
      <is>
        <t>-</t>
      </is>
    </oc>
    <nc r="Z64"/>
  </rcc>
  <rcc rId="16847" sId="8">
    <oc r="AA64">
      <f>Z64/D64</f>
    </oc>
    <nc r="AA64"/>
  </rcc>
  <rcc rId="16848" sId="8">
    <oc r="Z66" t="inlineStr">
      <is>
        <t>-</t>
      </is>
    </oc>
    <nc r="Z66"/>
  </rcc>
  <rcc rId="16849" sId="8">
    <oc r="AA66">
      <f>Z66/D66</f>
    </oc>
    <nc r="AA66"/>
  </rcc>
  <rfmt sheetId="9" sqref="AA65:AK65 AA100:AK100 AA53:AK53 AA76:AK76 AA6:AK6 AA12:AK12 AA58:AK58 AA66:AK66 AA110:AK110 AA96:AK96">
    <dxf>
      <alignment vertical="center"/>
    </dxf>
  </rfmt>
  <rfmt sheetId="9" sqref="AA65:AK65 AA100:AK100 AA53:AK53 AA76:AK76 AA6:AK6 AA12:AK12 AA58:AK58 AA66:AK66 AA110:AK110 AA96:AK96">
    <dxf>
      <alignment horizontal="center"/>
    </dxf>
  </rfmt>
  <rfmt sheetId="9" sqref="E30" start="0" length="2147483647">
    <dxf>
      <font>
        <color rgb="FFFF0000"/>
      </font>
    </dxf>
  </rfmt>
  <rfmt sheetId="9" sqref="I30:J30" start="0" length="2147483647">
    <dxf>
      <font>
        <color rgb="FFFF0000"/>
      </font>
    </dxf>
  </rfmt>
  <rfmt sheetId="9" sqref="E88:I88" start="0" length="2147483647">
    <dxf>
      <font>
        <color rgb="FFFF0000"/>
      </font>
    </dxf>
  </rfmt>
  <rfmt sheetId="9" sqref="E30:J30">
    <dxf>
      <fill>
        <patternFill patternType="none">
          <bgColor auto="1"/>
        </patternFill>
      </fill>
    </dxf>
  </rfmt>
  <rfmt sheetId="9" sqref="E88:I88">
    <dxf>
      <fill>
        <patternFill patternType="none">
          <bgColor auto="1"/>
        </patternFill>
      </fill>
    </dxf>
  </rfmt>
  <rfmt sheetId="9" sqref="E21" start="0" length="2147483647">
    <dxf>
      <font>
        <color rgb="FFFF0000"/>
      </font>
    </dxf>
  </rfmt>
  <rfmt sheetId="9" sqref="E21">
    <dxf>
      <fill>
        <patternFill patternType="none">
          <bgColor auto="1"/>
        </patternFill>
      </fill>
    </dxf>
  </rfmt>
  <rfmt sheetId="9" sqref="I43:J43 I21:J21 I81:J81 I90:J90 I102:J102 I91:J91 I57:J57 I47:J47 I22:J22 I61:J61" start="0" length="2147483647">
    <dxf>
      <font>
        <color rgb="FFFF0000"/>
      </font>
    </dxf>
  </rfmt>
  <rfmt sheetId="9" sqref="I43:J43 I21:J21 I81:J81 I90:J90 I102:J102 I91:J91 I57:J57 I47:J47 I22:J22 I61:J61">
    <dxf>
      <fill>
        <patternFill patternType="none">
          <bgColor auto="1"/>
        </patternFill>
      </fill>
    </dxf>
  </rfmt>
  <rfmt sheetId="9" sqref="L102 L91">
    <dxf>
      <fill>
        <patternFill patternType="none">
          <bgColor auto="1"/>
        </patternFill>
      </fill>
    </dxf>
  </rfmt>
  <rfmt sheetId="9" sqref="L102 L91" start="0" length="2147483647">
    <dxf>
      <font>
        <color rgb="FFFF0000"/>
      </font>
    </dxf>
  </rfmt>
  <rfmt sheetId="9" sqref="L62" start="0" length="2147483647">
    <dxf>
      <font>
        <color rgb="FFFF0000"/>
      </font>
    </dxf>
  </rfmt>
  <rfmt sheetId="9" sqref="L62">
    <dxf>
      <fill>
        <patternFill patternType="none">
          <bgColor auto="1"/>
        </patternFill>
      </fill>
    </dxf>
  </rfmt>
  <rfmt sheetId="9" sqref="L15" start="0" length="2147483647">
    <dxf>
      <font>
        <color rgb="FFFF0000"/>
      </font>
    </dxf>
  </rfmt>
  <rfmt sheetId="9" sqref="L15">
    <dxf>
      <fill>
        <patternFill patternType="none">
          <bgColor auto="1"/>
        </patternFill>
      </fill>
    </dxf>
  </rfmt>
  <rfmt sheetId="9" sqref="L25">
    <dxf>
      <fill>
        <patternFill patternType="none">
          <bgColor auto="1"/>
        </patternFill>
      </fill>
    </dxf>
  </rfmt>
  <rfmt sheetId="9" sqref="L25" start="0" length="2147483647">
    <dxf>
      <font>
        <color rgb="FFFF0000"/>
      </font>
    </dxf>
  </rfmt>
  <rfmt sheetId="9" sqref="E50:I50" start="0" length="2147483647">
    <dxf>
      <font>
        <color rgb="FFFF0000"/>
      </font>
    </dxf>
  </rfmt>
  <rfmt sheetId="9" sqref="E106:I106" start="0" length="2147483647">
    <dxf>
      <font>
        <color rgb="FFFF0000"/>
      </font>
    </dxf>
  </rfmt>
  <rfmt sheetId="9" sqref="E106:I106">
    <dxf>
      <fill>
        <patternFill patternType="none">
          <bgColor auto="1"/>
        </patternFill>
      </fill>
    </dxf>
  </rfmt>
  <rfmt sheetId="9" sqref="E50:I50">
    <dxf>
      <fill>
        <patternFill patternType="none">
          <bgColor auto="1"/>
        </patternFill>
      </fill>
    </dxf>
  </rfmt>
  <rfmt sheetId="9" sqref="L37" start="0" length="2147483647">
    <dxf>
      <font>
        <color rgb="FFFF0000"/>
      </font>
    </dxf>
  </rfmt>
  <rfmt sheetId="9" sqref="L37">
    <dxf>
      <fill>
        <patternFill patternType="none">
          <bgColor auto="1"/>
        </patternFill>
      </fill>
    </dxf>
  </rfmt>
  <rfmt sheetId="9" sqref="L38" start="0" length="2147483647">
    <dxf>
      <font>
        <color rgb="FFFF0000"/>
      </font>
    </dxf>
  </rfmt>
  <rfmt sheetId="9" sqref="L38">
    <dxf>
      <fill>
        <patternFill patternType="none">
          <bgColor auto="1"/>
        </patternFill>
      </fill>
    </dxf>
  </rfmt>
  <rfmt sheetId="9" sqref="L102 L91" start="0" length="2147483647">
    <dxf>
      <font>
        <color rgb="FF0070C0"/>
      </font>
    </dxf>
  </rfmt>
  <rfmt sheetId="9" sqref="L62" start="0" length="2147483647">
    <dxf>
      <font>
        <color rgb="FF0070C0"/>
      </font>
    </dxf>
  </rfmt>
  <rfmt sheetId="9" sqref="L15" start="0" length="2147483647">
    <dxf>
      <font>
        <color rgb="FF0070C0"/>
      </font>
    </dxf>
  </rfmt>
  <rfmt sheetId="9" sqref="L25" start="0" length="2147483647">
    <dxf>
      <font>
        <color rgb="FF0070C0"/>
      </font>
    </dxf>
  </rfmt>
  <rfmt sheetId="9" sqref="L37" start="0" length="2147483647">
    <dxf>
      <font>
        <color rgb="FF0070C0"/>
      </font>
    </dxf>
  </rfmt>
  <rcmt sheetId="9" cell="L38" guid="{00000000-0000-0000-0000-000000000000}" action="delete" author="Westphal Marco"/>
  <rfmt sheetId="9" sqref="L38" start="0" length="2147483647">
    <dxf>
      <font>
        <color rgb="FF0070C0"/>
      </font>
    </dxf>
  </rfmt>
  <rfmt sheetId="9" sqref="E39" start="0" length="2147483647">
    <dxf>
      <font>
        <color rgb="FFFF0000"/>
      </font>
    </dxf>
  </rfmt>
  <rfmt sheetId="9" sqref="E39">
    <dxf>
      <fill>
        <patternFill patternType="none">
          <bgColor auto="1"/>
        </patternFill>
      </fill>
    </dxf>
  </rfmt>
  <rcc rId="16850" sId="9">
    <nc r="K52" t="inlineStr">
      <is>
        <t>k. A.</t>
      </is>
    </nc>
  </rcc>
  <rcc rId="16851" sId="9">
    <nc r="K28" t="inlineStr">
      <is>
        <t>k. A.</t>
      </is>
    </nc>
  </rcc>
  <rcc rId="16852" sId="9">
    <nc r="K85" t="inlineStr">
      <is>
        <t>k. A.</t>
      </is>
    </nc>
  </rcc>
  <rcc rId="16853" sId="9">
    <nc r="K108" t="inlineStr">
      <is>
        <t>k. A.</t>
      </is>
    </nc>
  </rcc>
  <rcc rId="16854" sId="9">
    <nc r="K11" t="inlineStr">
      <is>
        <t>k. A.</t>
      </is>
    </nc>
  </rcc>
  <rcc rId="16855" sId="9">
    <nc r="K109" t="inlineStr">
      <is>
        <t>k. A.</t>
      </is>
    </nc>
  </rcc>
  <rcc rId="16856" sId="9">
    <nc r="K99" t="inlineStr">
      <is>
        <t>k. A.</t>
      </is>
    </nc>
  </rcc>
  <rcc rId="16857" sId="9">
    <nc r="K40" t="inlineStr">
      <is>
        <t>k. A.</t>
      </is>
    </nc>
  </rcc>
  <rfmt sheetId="9" sqref="J65 J100 J53 J76 J6 J12 J58 J66 J110 J96">
    <dxf>
      <alignment vertical="center"/>
    </dxf>
  </rfmt>
  <rfmt sheetId="9" sqref="J65 J100 J53 J76 J6 J12 J58 J66 J110 J96">
    <dxf>
      <alignment horizontal="center"/>
    </dxf>
  </rfmt>
  <rfmt sheetId="9" sqref="K6:K111">
    <dxf>
      <alignment horizontal="right"/>
    </dxf>
  </rfmt>
  <rcc rId="16858" sId="9">
    <nc r="K69" t="inlineStr">
      <is>
        <t>k. A.</t>
      </is>
    </nc>
  </rcc>
  <rcc rId="16859" sId="9">
    <nc r="K32" t="inlineStr">
      <is>
        <t>k. A.</t>
      </is>
    </nc>
  </rcc>
  <rcc rId="16860" sId="9">
    <nc r="M32" t="inlineStr">
      <is>
        <t>k. A.</t>
      </is>
    </nc>
  </rcc>
  <rfmt sheetId="9" sqref="M6:M112">
    <dxf>
      <alignment horizontal="right"/>
    </dxf>
  </rfmt>
  <rcc rId="16861" sId="9">
    <nc r="K86" t="inlineStr">
      <is>
        <t>k. A.</t>
      </is>
    </nc>
  </rcc>
  <rcc rId="16862" sId="9">
    <nc r="K46" t="inlineStr">
      <is>
        <t>k. A.</t>
      </is>
    </nc>
  </rcc>
  <rcc rId="16863" sId="9">
    <nc r="K13" t="inlineStr">
      <is>
        <t>k. A.</t>
      </is>
    </nc>
  </rcc>
  <rcc rId="16864" sId="9">
    <nc r="K78" t="inlineStr">
      <is>
        <t>k. A.</t>
      </is>
    </nc>
  </rcc>
  <rcc rId="16865" sId="9">
    <nc r="K14" t="inlineStr">
      <is>
        <t>k. A.</t>
      </is>
    </nc>
  </rcc>
  <rcc rId="16866" sId="9">
    <nc r="K67" t="inlineStr">
      <is>
        <t>k. A.</t>
      </is>
    </nc>
  </rcc>
  <rcc rId="16867" sId="9">
    <nc r="K68" t="inlineStr">
      <is>
        <t>k. A.</t>
      </is>
    </nc>
  </rcc>
  <rcc rId="16868" sId="9">
    <nc r="M86" t="inlineStr">
      <is>
        <t>k. A.</t>
      </is>
    </nc>
  </rcc>
  <rcc rId="16869" sId="9">
    <nc r="M46" t="inlineStr">
      <is>
        <t>k. A.</t>
      </is>
    </nc>
  </rcc>
  <rcc rId="16870" sId="9">
    <nc r="M78" t="inlineStr">
      <is>
        <t>k. A.</t>
      </is>
    </nc>
  </rcc>
  <rcc rId="16871" sId="9">
    <nc r="M13" t="inlineStr">
      <is>
        <t>k. A.</t>
      </is>
    </nc>
  </rcc>
  <rcc rId="16872" sId="9">
    <nc r="M67" t="inlineStr">
      <is>
        <t>k. A.</t>
      </is>
    </nc>
  </rcc>
  <rcc rId="16873" sId="9">
    <nc r="M14" t="inlineStr">
      <is>
        <t>k. A.</t>
      </is>
    </nc>
  </rcc>
  <rcc rId="16874" sId="9">
    <nc r="M68" t="inlineStr">
      <is>
        <t>k. A.</t>
      </is>
    </nc>
  </rcc>
  <rcc rId="16875" sId="9">
    <nc r="M52" t="inlineStr">
      <is>
        <t>k. A.</t>
      </is>
    </nc>
  </rcc>
  <rcc rId="16876" sId="9">
    <nc r="M28" t="inlineStr">
      <is>
        <t>k. A.</t>
      </is>
    </nc>
  </rcc>
  <rcc rId="16877" sId="9">
    <nc r="M85" t="inlineStr">
      <is>
        <t>k. A.</t>
      </is>
    </nc>
  </rcc>
  <rcc rId="16878" sId="9">
    <nc r="M108" t="inlineStr">
      <is>
        <t>k. A.</t>
      </is>
    </nc>
  </rcc>
  <rcc rId="16879" sId="9">
    <nc r="M11" t="inlineStr">
      <is>
        <t>k. A.</t>
      </is>
    </nc>
  </rcc>
  <rcc rId="16880" sId="9">
    <nc r="M109" t="inlineStr">
      <is>
        <t>k. A.</t>
      </is>
    </nc>
  </rcc>
  <rcc rId="16881" sId="9">
    <nc r="M99" t="inlineStr">
      <is>
        <t>k. A.</t>
      </is>
    </nc>
  </rcc>
  <rcc rId="16882" sId="9">
    <nc r="M40" t="inlineStr">
      <is>
        <t>k. A.</t>
      </is>
    </nc>
  </rcc>
  <rfmt sheetId="9" sqref="O97" start="0" length="2147483647">
    <dxf>
      <font>
        <color rgb="FFFF0000"/>
      </font>
    </dxf>
  </rfmt>
  <rfmt sheetId="9" sqref="O97">
    <dxf>
      <fill>
        <patternFill patternType="none">
          <bgColor auto="1"/>
        </patternFill>
      </fill>
    </dxf>
  </rfmt>
  <rfmt sheetId="9" sqref="O101 O79 O60 O87" start="0" length="2147483647">
    <dxf>
      <font>
        <color rgb="FFFF0000"/>
      </font>
    </dxf>
  </rfmt>
  <rfmt sheetId="9" sqref="O101 O79 O60 O87">
    <dxf>
      <fill>
        <patternFill patternType="none">
          <bgColor auto="1"/>
        </patternFill>
      </fill>
    </dxf>
  </rfmt>
  <rfmt sheetId="9" sqref="U97" start="0" length="2147483647">
    <dxf>
      <font>
        <color rgb="FF0070C0"/>
      </font>
    </dxf>
  </rfmt>
  <rfmt sheetId="9" sqref="R97" start="0" length="2147483647">
    <dxf>
      <font>
        <color rgb="FF0070C0"/>
      </font>
    </dxf>
  </rfmt>
  <rfmt sheetId="9" sqref="R101" start="0" length="2147483647">
    <dxf>
      <font>
        <color rgb="FF0070C0"/>
      </font>
    </dxf>
  </rfmt>
  <rfmt sheetId="9" sqref="R97:U97 R41:U41 R101:U101 R79:U79">
    <dxf>
      <fill>
        <patternFill patternType="none">
          <bgColor auto="1"/>
        </patternFill>
      </fill>
    </dxf>
  </rfmt>
  <rfmt sheetId="9" sqref="O97" start="0" length="2147483647">
    <dxf>
      <font>
        <color rgb="FF0070C0"/>
      </font>
    </dxf>
  </rfmt>
  <rfmt sheetId="9" sqref="O101" start="0" length="2147483647">
    <dxf>
      <font>
        <color rgb="FF0070C0"/>
      </font>
    </dxf>
  </rfmt>
  <rfmt sheetId="9" sqref="O79" start="0" length="2147483647">
    <dxf>
      <font>
        <color rgb="FF0070C0"/>
      </font>
    </dxf>
  </rfmt>
  <rfmt sheetId="9" sqref="O60" start="0" length="2147483647">
    <dxf>
      <font>
        <color rgb="FF0070C0"/>
      </font>
    </dxf>
  </rfmt>
  <rcmt sheetId="9" cell="R60" guid="{00000000-0000-0000-0000-000000000000}" action="delete" author="Westphal Marco"/>
  <rfmt sheetId="9" sqref="O87" start="0" length="2147483647">
    <dxf>
      <font>
        <color rgb="FF0070C0"/>
      </font>
    </dxf>
  </rfmt>
  <rfmt sheetId="9" sqref="O80" start="0" length="2147483647">
    <dxf>
      <font>
        <color rgb="FF0070C0"/>
      </font>
    </dxf>
  </rfmt>
  <rfmt sheetId="9" sqref="O80">
    <dxf>
      <fill>
        <patternFill patternType="none">
          <bgColor auto="1"/>
        </patternFill>
      </fill>
    </dxf>
  </rfmt>
  <rfmt sheetId="9" sqref="U80" start="0" length="2147483647">
    <dxf>
      <font>
        <color rgb="FF0070C0"/>
      </font>
    </dxf>
  </rfmt>
  <rfmt sheetId="9" sqref="U80">
    <dxf>
      <fill>
        <patternFill patternType="none">
          <bgColor auto="1"/>
        </patternFill>
      </fill>
    </dxf>
  </rfmt>
  <rfmt sheetId="9" sqref="O88" start="0" length="2147483647">
    <dxf>
      <font>
        <color rgb="FF0070C0"/>
      </font>
    </dxf>
  </rfmt>
  <rfmt sheetId="9" sqref="O88">
    <dxf>
      <fill>
        <patternFill patternType="none">
          <bgColor auto="1"/>
        </patternFill>
      </fill>
    </dxf>
  </rfmt>
  <rfmt sheetId="9" sqref="O21" start="0" length="2147483647">
    <dxf>
      <font>
        <color rgb="FF0070C0"/>
      </font>
    </dxf>
  </rfmt>
  <rfmt sheetId="9" sqref="O21">
    <dxf>
      <fill>
        <patternFill patternType="none">
          <bgColor auto="1"/>
        </patternFill>
      </fill>
    </dxf>
  </rfmt>
  <rfmt sheetId="9" sqref="O90" start="0" length="2147483647">
    <dxf>
      <font>
        <color rgb="FF0070C0"/>
      </font>
    </dxf>
  </rfmt>
  <rfmt sheetId="9" sqref="O90">
    <dxf>
      <fill>
        <patternFill patternType="none">
          <bgColor auto="1"/>
        </patternFill>
      </fill>
    </dxf>
  </rfmt>
  <rcc rId="16883" sId="9">
    <nc r="S32" t="inlineStr">
      <is>
        <t>k. A.</t>
      </is>
    </nc>
  </rcc>
  <rfmt sheetId="9" sqref="O47 O22 O61" start="0" length="2147483647">
    <dxf>
      <font>
        <color rgb="FF0070C0"/>
      </font>
    </dxf>
  </rfmt>
  <rfmt sheetId="9" sqref="O47 O22 O61">
    <dxf>
      <fill>
        <patternFill patternType="none">
          <bgColor auto="1"/>
        </patternFill>
      </fill>
    </dxf>
  </rfmt>
  <rfmt sheetId="9" sqref="R61" start="0" length="2147483647">
    <dxf>
      <font>
        <color rgb="FF0070C0"/>
      </font>
    </dxf>
  </rfmt>
  <rfmt sheetId="9" sqref="R61">
    <dxf>
      <fill>
        <patternFill patternType="none">
          <bgColor auto="1"/>
        </patternFill>
      </fill>
    </dxf>
  </rfmt>
  <rfmt sheetId="9" sqref="O103 O48" start="0" length="2147483647">
    <dxf>
      <font>
        <color rgb="FF0070C0"/>
      </font>
    </dxf>
  </rfmt>
  <rfmt sheetId="9" sqref="O103 O48">
    <dxf>
      <fill>
        <patternFill patternType="none">
          <bgColor auto="1"/>
        </patternFill>
      </fill>
    </dxf>
  </rfmt>
  <rfmt sheetId="9" sqref="R48" start="0" length="2147483647">
    <dxf>
      <font>
        <color rgb="FF0070C0"/>
      </font>
    </dxf>
  </rfmt>
  <rfmt sheetId="9" sqref="R48">
    <dxf>
      <fill>
        <patternFill patternType="none">
          <bgColor auto="1"/>
        </patternFill>
      </fill>
    </dxf>
  </rfmt>
  <rfmt sheetId="9" sqref="O92 O93 O49 O8" start="0" length="2147483647">
    <dxf>
      <font>
        <color rgb="FF0070C0"/>
      </font>
    </dxf>
  </rfmt>
  <rfmt sheetId="9" sqref="O92 O93 O49 O8">
    <dxf>
      <fill>
        <patternFill patternType="none">
          <bgColor auto="1"/>
        </patternFill>
      </fill>
    </dxf>
  </rfmt>
  <rfmt sheetId="9" sqref="R8" start="0" length="2147483647">
    <dxf>
      <font>
        <color rgb="FF0070C0"/>
      </font>
    </dxf>
  </rfmt>
  <rfmt sheetId="9" sqref="R8">
    <dxf>
      <fill>
        <patternFill patternType="none">
          <bgColor auto="1"/>
        </patternFill>
      </fill>
    </dxf>
  </rfmt>
  <rfmt sheetId="9" sqref="U62" start="0" length="2147483647">
    <dxf>
      <font>
        <color rgb="FF0070C0"/>
      </font>
    </dxf>
  </rfmt>
  <rfmt sheetId="9" sqref="U62">
    <dxf>
      <fill>
        <patternFill patternType="none">
          <bgColor auto="1"/>
        </patternFill>
      </fill>
    </dxf>
  </rfmt>
  <rfmt sheetId="9" sqref="U93" start="0" length="2147483647">
    <dxf>
      <font>
        <color rgb="FF0070C0"/>
      </font>
    </dxf>
  </rfmt>
  <rfmt sheetId="9" sqref="U93">
    <dxf>
      <fill>
        <patternFill patternType="none">
          <bgColor auto="1"/>
        </patternFill>
      </fill>
    </dxf>
  </rfmt>
  <rcc rId="16884" sId="9">
    <nc r="W32" t="inlineStr">
      <is>
        <t>k. A.</t>
      </is>
    </nc>
  </rcc>
  <rcc rId="16885" sId="9">
    <nc r="W69" t="inlineStr">
      <is>
        <t>k. A.</t>
      </is>
    </nc>
  </rcc>
  <rcc rId="16886" sId="9">
    <nc r="M69" t="inlineStr">
      <is>
        <t>k. A.</t>
      </is>
    </nc>
  </rcc>
  <rcc rId="16887" sId="9">
    <nc r="S69" t="inlineStr">
      <is>
        <t>k. A.</t>
      </is>
    </nc>
  </rcc>
  <rfmt sheetId="9" sqref="O71" start="0" length="2147483647">
    <dxf>
      <font>
        <color rgb="FF0070C0"/>
      </font>
    </dxf>
  </rfmt>
  <rfmt sheetId="9" sqref="O71">
    <dxf>
      <fill>
        <patternFill patternType="none">
          <bgColor auto="1"/>
        </patternFill>
      </fill>
    </dxf>
  </rfmt>
  <rfmt sheetId="9" sqref="O95" start="0" length="2147483647">
    <dxf>
      <font>
        <color rgb="FF0070C0"/>
      </font>
    </dxf>
  </rfmt>
  <rfmt sheetId="9" sqref="O95">
    <dxf>
      <fill>
        <patternFill patternType="none">
          <bgColor auto="1"/>
        </patternFill>
      </fill>
    </dxf>
  </rfmt>
  <rfmt sheetId="9" sqref="O9 O64" start="0" length="2147483647">
    <dxf>
      <font>
        <color rgb="FF0070C0"/>
      </font>
    </dxf>
  </rfmt>
  <rfmt sheetId="9" sqref="O9 O64">
    <dxf>
      <fill>
        <patternFill patternType="none">
          <bgColor auto="1"/>
        </patternFill>
      </fill>
    </dxf>
  </rfmt>
  <rfmt sheetId="9" sqref="O106" start="0" length="2147483647">
    <dxf>
      <font>
        <color rgb="FF0070C0"/>
      </font>
    </dxf>
  </rfmt>
  <rfmt sheetId="9" sqref="O106">
    <dxf>
      <fill>
        <patternFill patternType="none">
          <bgColor auto="1"/>
        </patternFill>
      </fill>
    </dxf>
  </rfmt>
  <rfmt sheetId="9" sqref="U50" start="0" length="2147483647">
    <dxf>
      <font>
        <color rgb="FF0070C0"/>
      </font>
    </dxf>
  </rfmt>
  <rfmt sheetId="9" sqref="U50">
    <dxf>
      <fill>
        <patternFill patternType="none">
          <bgColor auto="1"/>
        </patternFill>
      </fill>
    </dxf>
  </rfmt>
  <rfmt sheetId="9" sqref="O37">
    <dxf>
      <fill>
        <patternFill patternType="none">
          <bgColor auto="1"/>
        </patternFill>
      </fill>
    </dxf>
  </rfmt>
  <rfmt sheetId="9" sqref="O37" start="0" length="2147483647">
    <dxf>
      <font>
        <color rgb="FF0070C0"/>
      </font>
    </dxf>
  </rfmt>
  <rfmt sheetId="9" sqref="O44">
    <dxf>
      <fill>
        <patternFill patternType="none">
          <bgColor auto="1"/>
        </patternFill>
      </fill>
    </dxf>
  </rfmt>
  <rfmt sheetId="9" sqref="O44" start="0" length="2147483647">
    <dxf>
      <font>
        <color rgb="FF0070C0"/>
      </font>
    </dxf>
  </rfmt>
  <rfmt sheetId="9" sqref="U36 U37" start="0" length="2147483647">
    <dxf>
      <font>
        <color rgb="FF0070C0"/>
      </font>
    </dxf>
  </rfmt>
  <rfmt sheetId="9" sqref="U36 U37">
    <dxf>
      <fill>
        <patternFill patternType="none">
          <bgColor auto="1"/>
        </patternFill>
      </fill>
    </dxf>
  </rfmt>
  <rfmt sheetId="9" sqref="U84" start="0" length="2147483647">
    <dxf>
      <font>
        <color rgb="FF0070C0"/>
      </font>
    </dxf>
  </rfmt>
  <rfmt sheetId="9" sqref="U84">
    <dxf>
      <fill>
        <patternFill patternType="none">
          <bgColor auto="1"/>
        </patternFill>
      </fill>
    </dxf>
  </rfmt>
  <rcc rId="16888" sId="9">
    <nc r="S52" t="inlineStr">
      <is>
        <t>k. A.</t>
      </is>
    </nc>
  </rcc>
  <rcc rId="16889" sId="9">
    <nc r="S28" t="inlineStr">
      <is>
        <t>k. A.</t>
      </is>
    </nc>
  </rcc>
  <rcc rId="16890" sId="9">
    <nc r="S85" t="inlineStr">
      <is>
        <t>k. A.</t>
      </is>
    </nc>
  </rcc>
  <rcc rId="16891" sId="9">
    <nc r="S108" t="inlineStr">
      <is>
        <t>k. A.</t>
      </is>
    </nc>
  </rcc>
  <rcc rId="16892" sId="9">
    <nc r="S11" t="inlineStr">
      <is>
        <t>k. A.</t>
      </is>
    </nc>
  </rcc>
  <rcc rId="16893" sId="9">
    <nc r="S109" t="inlineStr">
      <is>
        <t>k. A.</t>
      </is>
    </nc>
  </rcc>
  <rcc rId="16894" sId="9">
    <nc r="S99" t="inlineStr">
      <is>
        <t>k. A.</t>
      </is>
    </nc>
  </rcc>
  <rcc rId="16895" sId="9">
    <nc r="S40" t="inlineStr">
      <is>
        <t>k. A.</t>
      </is>
    </nc>
  </rcc>
  <rfmt sheetId="9" sqref="R65 R100 R53 R76 R6 R12 R58 R66 R110">
    <dxf>
      <alignment horizontal="left"/>
    </dxf>
  </rfmt>
  <rfmt sheetId="9" sqref="R65 R100 R53 R76 R6 R12 R58 R66 R110">
    <dxf>
      <alignment vertical="center"/>
    </dxf>
  </rfmt>
  <rfmt sheetId="9" sqref="R65 R100 R53 R76 R6 R12 R58 R66 R110 R96">
    <dxf>
      <alignment horizontal="center"/>
    </dxf>
  </rfmt>
  <rfmt sheetId="9" sqref="R111">
    <dxf>
      <fill>
        <patternFill patternType="none">
          <bgColor auto="1"/>
        </patternFill>
      </fill>
    </dxf>
  </rfmt>
  <rfmt sheetId="9" sqref="R111" start="0" length="2147483647">
    <dxf>
      <font>
        <color rgb="FF0070C0"/>
      </font>
    </dxf>
  </rfmt>
  <rfmt sheetId="9" sqref="O111" start="0" length="2147483647">
    <dxf>
      <font>
        <color rgb="FF0070C0"/>
      </font>
    </dxf>
  </rfmt>
  <rfmt sheetId="9" sqref="O56" start="0" length="2147483647">
    <dxf>
      <font>
        <color rgb="FF0070C0"/>
      </font>
    </dxf>
  </rfmt>
  <rfmt sheetId="9" sqref="O45" start="0" length="2147483647">
    <dxf>
      <font>
        <color rgb="FF0070C0"/>
      </font>
    </dxf>
  </rfmt>
  <rfmt sheetId="9" sqref="U111" start="0" length="2147483647">
    <dxf>
      <font>
        <color rgb="FF0070C0"/>
      </font>
    </dxf>
  </rfmt>
  <rfmt sheetId="9" sqref="U111">
    <dxf>
      <fill>
        <patternFill patternType="none">
          <bgColor auto="1"/>
        </patternFill>
      </fill>
    </dxf>
  </rfmt>
  <rfmt sheetId="9" sqref="U56" start="0" length="2147483647">
    <dxf>
      <font>
        <color rgb="FF0070C0"/>
      </font>
    </dxf>
  </rfmt>
  <rfmt sheetId="9" sqref="U56">
    <dxf>
      <fill>
        <patternFill patternType="none">
          <bgColor auto="1"/>
        </patternFill>
      </fill>
    </dxf>
  </rfmt>
  <rcc rId="16896" sId="9">
    <nc r="S86" t="inlineStr">
      <is>
        <t>k. A.</t>
      </is>
    </nc>
  </rcc>
  <rcc rId="16897" sId="9">
    <nc r="S46" t="inlineStr">
      <is>
        <t>k. A.</t>
      </is>
    </nc>
  </rcc>
  <rcc rId="16898" sId="9">
    <nc r="S78" t="inlineStr">
      <is>
        <t>k. A.</t>
      </is>
    </nc>
  </rcc>
  <rcc rId="16899" sId="9">
    <nc r="S13" t="inlineStr">
      <is>
        <t>k. A.</t>
      </is>
    </nc>
  </rcc>
  <rcc rId="16900" sId="9">
    <nc r="S14" t="inlineStr">
      <is>
        <t>k. A.</t>
      </is>
    </nc>
  </rcc>
  <rcc rId="16901" sId="9">
    <nc r="S67" t="inlineStr">
      <is>
        <t>k. A.</t>
      </is>
    </nc>
  </rcc>
  <rcc rId="16902" sId="9">
    <nc r="S68" t="inlineStr">
      <is>
        <t>k. A.</t>
      </is>
    </nc>
  </rcc>
  <rcc rId="16903" sId="9">
    <nc r="W86" t="inlineStr">
      <is>
        <t>k. A.</t>
      </is>
    </nc>
  </rcc>
  <rcc rId="16904" sId="9">
    <nc r="W46" t="inlineStr">
      <is>
        <t>k. A.</t>
      </is>
    </nc>
  </rcc>
  <rcc rId="16905" sId="9">
    <nc r="W78" t="inlineStr">
      <is>
        <t>k. A.</t>
      </is>
    </nc>
  </rcc>
  <rcc rId="16906" sId="9">
    <nc r="W13" t="inlineStr">
      <is>
        <t>k. A.</t>
      </is>
    </nc>
  </rcc>
  <rcc rId="16907" sId="9">
    <nc r="W14" t="inlineStr">
      <is>
        <t>k. A.</t>
      </is>
    </nc>
  </rcc>
  <rcc rId="16908" sId="9">
    <nc r="W67" t="inlineStr">
      <is>
        <t>k. A.</t>
      </is>
    </nc>
  </rcc>
  <rcc rId="16909" sId="9">
    <nc r="W68" t="inlineStr">
      <is>
        <t>k. A.</t>
      </is>
    </nc>
  </rcc>
  <rfmt sheetId="9" sqref="W111" start="0" length="2147483647">
    <dxf>
      <font>
        <color rgb="FF0070C0"/>
      </font>
    </dxf>
  </rfmt>
  <rfmt sheetId="9" sqref="W111">
    <dxf>
      <fill>
        <patternFill patternType="none">
          <bgColor auto="1"/>
        </patternFill>
      </fill>
    </dxf>
  </rfmt>
  <rcc rId="16910" sId="9">
    <nc r="W52" t="inlineStr">
      <is>
        <t>k. A.</t>
      </is>
    </nc>
  </rcc>
  <rcc rId="16911" sId="9">
    <nc r="W28" t="inlineStr">
      <is>
        <t>k. A.</t>
      </is>
    </nc>
  </rcc>
  <rcc rId="16912" sId="9">
    <nc r="W85" t="inlineStr">
      <is>
        <t>k. A.</t>
      </is>
    </nc>
  </rcc>
  <rcc rId="16913" sId="9">
    <nc r="W108" t="inlineStr">
      <is>
        <t>k. A.</t>
      </is>
    </nc>
  </rcc>
  <rcc rId="16914" sId="9">
    <nc r="W11" t="inlineStr">
      <is>
        <t>k. A.</t>
      </is>
    </nc>
  </rcc>
  <rcc rId="16915" sId="9">
    <nc r="W109" t="inlineStr">
      <is>
        <t>k. A.</t>
      </is>
    </nc>
  </rcc>
  <rcc rId="16916" sId="9">
    <nc r="W99" t="inlineStr">
      <is>
        <t>k. A.</t>
      </is>
    </nc>
  </rcc>
  <rcc rId="16917" sId="9">
    <nc r="W40" t="inlineStr">
      <is>
        <t>k. A.</t>
      </is>
    </nc>
  </rcc>
  <rfmt sheetId="9" sqref="D1">
    <dxf>
      <fill>
        <patternFill patternType="none">
          <bgColor auto="1"/>
        </patternFill>
      </fill>
    </dxf>
  </rfmt>
  <rfmt sheetId="9" sqref="I1:K1">
    <dxf>
      <fill>
        <patternFill patternType="none">
          <bgColor auto="1"/>
        </patternFill>
      </fill>
    </dxf>
  </rfmt>
  <rfmt sheetId="9" sqref="M1">
    <dxf>
      <fill>
        <patternFill patternType="none">
          <bgColor auto="1"/>
        </patternFill>
      </fill>
    </dxf>
  </rfmt>
  <rfmt sheetId="9" sqref="R1:S1">
    <dxf>
      <fill>
        <patternFill patternType="none">
          <bgColor auto="1"/>
        </patternFill>
      </fill>
    </dxf>
  </rfmt>
  <rfmt sheetId="9" sqref="W1">
    <dxf>
      <fill>
        <patternFill patternType="none">
          <bgColor auto="1"/>
        </patternFill>
      </fill>
    </dxf>
  </rfmt>
  <rfmt sheetId="9" sqref="AP1">
    <dxf>
      <fill>
        <patternFill patternType="none">
          <bgColor auto="1"/>
        </patternFill>
      </fill>
    </dxf>
  </rfmt>
  <rfmt sheetId="9" sqref="AP24" start="0" length="2147483647">
    <dxf>
      <font>
        <color rgb="FFFF0000"/>
      </font>
    </dxf>
  </rfmt>
  <rfmt sheetId="9" sqref="AP63" start="0" length="2147483647">
    <dxf>
      <font>
        <color rgb="FFFF0000"/>
      </font>
    </dxf>
  </rfmt>
  <rfmt sheetId="9" sqref="AP63" start="0" length="2147483647">
    <dxf>
      <font>
        <color auto="1"/>
      </font>
    </dxf>
  </rfmt>
  <rfmt sheetId="9" sqref="AP24" start="0" length="0">
    <dxf>
      <font>
        <color rgb="FFFF0000"/>
        <name val="Arial"/>
        <scheme val="none"/>
      </font>
    </dxf>
  </rfmt>
  <rfmt sheetId="9" sqref="AP63" start="0" length="0">
    <dxf>
      <font>
        <color auto="1"/>
        <name val="Arial"/>
        <scheme val="none"/>
      </font>
    </dxf>
  </rfmt>
  <rfmt sheetId="9" sqref="AP73" start="0" length="0">
    <dxf>
      <font>
        <color auto="1"/>
        <name val="Arial"/>
        <scheme val="none"/>
      </font>
      <fill>
        <patternFill patternType="none">
          <bgColor indexed="65"/>
        </patternFill>
      </fill>
    </dxf>
  </rfmt>
  <rfmt sheetId="9" sqref="AP75" start="0" length="0">
    <dxf>
      <fill>
        <patternFill patternType="none">
          <bgColor indexed="65"/>
        </patternFill>
      </fill>
    </dxf>
  </rfmt>
  <rfmt sheetId="9" sqref="AP35" start="0" length="0">
    <dxf>
      <fill>
        <patternFill patternType="none">
          <bgColor indexed="65"/>
        </patternFill>
      </fill>
    </dxf>
  </rfmt>
  <rfmt sheetId="9" sqref="AP19" start="0" length="0">
    <dxf>
      <fill>
        <patternFill patternType="none">
          <bgColor indexed="65"/>
        </patternFill>
      </fill>
    </dxf>
  </rfmt>
  <rfmt sheetId="9" sqref="AP10" start="0" length="0">
    <dxf>
      <fill>
        <patternFill patternType="none">
          <bgColor indexed="65"/>
        </patternFill>
      </fill>
    </dxf>
  </rfmt>
  <rfmt sheetId="9" sqref="AP65" start="0" length="0">
    <dxf>
      <numFmt numFmtId="0" formatCode="General"/>
      <border outline="0">
        <top/>
      </border>
    </dxf>
  </rfmt>
  <rfmt sheetId="9" sqref="AP100" start="0" length="0">
    <dxf>
      <numFmt numFmtId="0" formatCode="General"/>
      <border outline="0">
        <top/>
      </border>
    </dxf>
  </rfmt>
  <rfmt sheetId="9" sqref="AP53" start="0" length="0">
    <dxf>
      <numFmt numFmtId="0" formatCode="General"/>
      <border outline="0">
        <top/>
      </border>
    </dxf>
  </rfmt>
  <rfmt sheetId="9" sqref="AP76" start="0" length="0">
    <dxf>
      <numFmt numFmtId="0" formatCode="General"/>
      <border outline="0">
        <top/>
      </border>
    </dxf>
  </rfmt>
  <rfmt sheetId="9" sqref="AP6" start="0" length="0">
    <dxf>
      <numFmt numFmtId="0" formatCode="General"/>
      <border outline="0">
        <top/>
      </border>
    </dxf>
  </rfmt>
  <rfmt sheetId="9" sqref="AP12" start="0" length="0">
    <dxf>
      <numFmt numFmtId="0" formatCode="General"/>
      <border outline="0">
        <top/>
      </border>
    </dxf>
  </rfmt>
  <rfmt sheetId="9" sqref="AP58" start="0" length="0">
    <dxf>
      <numFmt numFmtId="0" formatCode="General"/>
      <border outline="0">
        <top/>
      </border>
    </dxf>
  </rfmt>
  <rfmt sheetId="9" sqref="AP66" start="0" length="0">
    <dxf>
      <numFmt numFmtId="0" formatCode="General"/>
      <border outline="0">
        <top/>
      </border>
    </dxf>
  </rfmt>
  <rfmt sheetId="9" sqref="AP110" start="0" length="0">
    <dxf>
      <numFmt numFmtId="0" formatCode="General"/>
      <border outline="0">
        <top/>
      </border>
    </dxf>
  </rfmt>
  <rfmt sheetId="9" sqref="AP96" start="0" length="0">
    <dxf>
      <numFmt numFmtId="0" formatCode="General"/>
      <border outline="0">
        <top/>
      </border>
    </dxf>
  </rfmt>
  <rfmt sheetId="9" sqref="AP19" start="0" length="0">
    <dxf>
      <numFmt numFmtId="3" formatCode="#,##0"/>
      <fill>
        <patternFill patternType="solid">
          <bgColor theme="0" tint="-4.9989318521683403E-2"/>
        </patternFill>
      </fill>
      <border outline="0">
        <top style="thin">
          <color indexed="64"/>
        </top>
      </border>
    </dxf>
  </rfmt>
  <rfmt sheetId="9" sqref="AP10" start="0" length="0">
    <dxf>
      <numFmt numFmtId="3" formatCode="#,##0"/>
      <fill>
        <patternFill patternType="solid">
          <bgColor theme="0" tint="-4.9989318521683403E-2"/>
        </patternFill>
      </fill>
      <border outline="0">
        <top style="thin">
          <color indexed="64"/>
        </top>
      </border>
    </dxf>
  </rfmt>
  <rfmt sheetId="9" sqref="AP35" start="0" length="0">
    <dxf>
      <numFmt numFmtId="3" formatCode="#,##0"/>
      <fill>
        <patternFill patternType="solid">
          <bgColor theme="0" tint="-4.9989318521683403E-2"/>
        </patternFill>
      </fill>
      <border outline="0">
        <top style="thin">
          <color indexed="64"/>
        </top>
      </border>
    </dxf>
  </rfmt>
  <rfmt sheetId="9" sqref="AP75" start="0" length="0">
    <dxf>
      <numFmt numFmtId="3" formatCode="#,##0"/>
      <fill>
        <patternFill patternType="solid">
          <bgColor theme="0" tint="-4.9989318521683403E-2"/>
        </patternFill>
      </fill>
      <border outline="0">
        <top style="thin">
          <color indexed="64"/>
        </top>
      </border>
    </dxf>
  </rfmt>
  <rfmt sheetId="9" sqref="AP73" start="0" length="0">
    <dxf>
      <numFmt numFmtId="3" formatCode="#,##0"/>
      <fill>
        <patternFill patternType="solid">
          <bgColor theme="0" tint="-4.9989318521683403E-2"/>
        </patternFill>
      </fill>
      <border outline="0">
        <top style="thin">
          <color indexed="64"/>
        </top>
      </border>
    </dxf>
  </rfmt>
  <rfmt sheetId="9" sqref="AP6:AP111" start="0" length="2147483647">
    <dxf>
      <font>
        <color rgb="FFFF0000"/>
      </font>
    </dxf>
  </rfmt>
  <rfmt sheetId="9" sqref="AU73" start="0" length="0">
    <dxf>
      <font>
        <color auto="1"/>
        <name val="Arial"/>
        <scheme val="none"/>
      </font>
      <fill>
        <patternFill patternType="none">
          <bgColor indexed="65"/>
        </patternFill>
      </fill>
    </dxf>
  </rfmt>
  <rfmt sheetId="9" sqref="AU75" start="0" length="0">
    <dxf>
      <fill>
        <patternFill patternType="none">
          <bgColor indexed="65"/>
        </patternFill>
      </fill>
    </dxf>
  </rfmt>
  <rfmt sheetId="9" sqref="AU35" start="0" length="0">
    <dxf>
      <fill>
        <patternFill patternType="none">
          <bgColor indexed="65"/>
        </patternFill>
      </fill>
    </dxf>
  </rfmt>
  <rfmt sheetId="9" sqref="AU19" start="0" length="0">
    <dxf>
      <fill>
        <patternFill patternType="none">
          <bgColor indexed="65"/>
        </patternFill>
      </fill>
    </dxf>
  </rfmt>
  <rfmt sheetId="9" sqref="AU10" start="0" length="0">
    <dxf>
      <fill>
        <patternFill patternType="none">
          <bgColor indexed="65"/>
        </patternFill>
      </fill>
    </dxf>
  </rfmt>
  <rfmt sheetId="9" sqref="AU65" start="0" length="0">
    <dxf>
      <numFmt numFmtId="0" formatCode="General"/>
      <border outline="0">
        <top/>
      </border>
    </dxf>
  </rfmt>
  <rfmt sheetId="9" sqref="AU100" start="0" length="0">
    <dxf>
      <numFmt numFmtId="0" formatCode="General"/>
      <border outline="0">
        <top/>
      </border>
    </dxf>
  </rfmt>
  <rfmt sheetId="9" sqref="AU53" start="0" length="0">
    <dxf>
      <numFmt numFmtId="0" formatCode="General"/>
      <border outline="0">
        <top/>
      </border>
    </dxf>
  </rfmt>
  <rfmt sheetId="9" sqref="AU76" start="0" length="0">
    <dxf>
      <numFmt numFmtId="0" formatCode="General"/>
      <border outline="0">
        <top/>
      </border>
    </dxf>
  </rfmt>
  <rfmt sheetId="9" sqref="AU6" start="0" length="0">
    <dxf>
      <numFmt numFmtId="0" formatCode="General"/>
      <border outline="0">
        <top/>
      </border>
    </dxf>
  </rfmt>
  <rfmt sheetId="9" sqref="AU12" start="0" length="0">
    <dxf>
      <numFmt numFmtId="0" formatCode="General"/>
      <border outline="0">
        <top/>
      </border>
    </dxf>
  </rfmt>
  <rfmt sheetId="9" sqref="AU58" start="0" length="0">
    <dxf>
      <numFmt numFmtId="0" formatCode="General"/>
      <border outline="0">
        <top/>
      </border>
    </dxf>
  </rfmt>
  <rfmt sheetId="9" sqref="AU66" start="0" length="0">
    <dxf>
      <numFmt numFmtId="0" formatCode="General"/>
      <border outline="0">
        <top/>
      </border>
    </dxf>
  </rfmt>
  <rfmt sheetId="9" sqref="AU110" start="0" length="0">
    <dxf>
      <numFmt numFmtId="0" formatCode="General"/>
      <border outline="0">
        <top/>
      </border>
    </dxf>
  </rfmt>
  <rfmt sheetId="9" sqref="AU96" start="0" length="0">
    <dxf>
      <numFmt numFmtId="0" formatCode="General"/>
      <border outline="0">
        <top/>
      </border>
    </dxf>
  </rfmt>
  <rfmt sheetId="9" sqref="AU6:AU111" start="0" length="2147483647">
    <dxf>
      <font>
        <color rgb="FFFF0000"/>
      </font>
    </dxf>
  </rfmt>
  <rfmt sheetId="9" sqref="AU73" start="0" length="0">
    <dxf>
      <font>
        <color auto="1"/>
        <name val="Arial"/>
        <scheme val="none"/>
      </font>
      <numFmt numFmtId="3" formatCode="#,##0"/>
      <fill>
        <patternFill patternType="solid">
          <bgColor theme="0" tint="-4.9989318521683403E-2"/>
        </patternFill>
      </fill>
      <border outline="0">
        <top style="thin">
          <color indexed="64"/>
        </top>
      </border>
    </dxf>
  </rfmt>
  <rfmt sheetId="9" sqref="AU75" start="0" length="0">
    <dxf>
      <font>
        <color auto="1"/>
        <name val="Arial"/>
        <scheme val="none"/>
      </font>
      <numFmt numFmtId="3" formatCode="#,##0"/>
      <fill>
        <patternFill patternType="solid">
          <bgColor theme="0" tint="-4.9989318521683403E-2"/>
        </patternFill>
      </fill>
      <border outline="0">
        <top style="thin">
          <color indexed="64"/>
        </top>
      </border>
    </dxf>
  </rfmt>
  <rfmt sheetId="9" sqref="AU35" start="0" length="0">
    <dxf>
      <font>
        <color auto="1"/>
        <name val="Arial"/>
        <scheme val="none"/>
      </font>
      <numFmt numFmtId="3" formatCode="#,##0"/>
      <fill>
        <patternFill patternType="solid">
          <bgColor theme="0" tint="-4.9989318521683403E-2"/>
        </patternFill>
      </fill>
      <border outline="0">
        <top style="thin">
          <color indexed="64"/>
        </top>
      </border>
    </dxf>
  </rfmt>
  <rfmt sheetId="9" sqref="AU19" start="0" length="0">
    <dxf>
      <font>
        <color auto="1"/>
        <name val="Arial"/>
        <scheme val="none"/>
      </font>
      <numFmt numFmtId="3" formatCode="#,##0"/>
      <fill>
        <patternFill patternType="solid">
          <bgColor theme="0" tint="-4.9989318521683403E-2"/>
        </patternFill>
      </fill>
      <border outline="0">
        <top style="thin">
          <color indexed="64"/>
        </top>
      </border>
    </dxf>
  </rfmt>
  <rfmt sheetId="9" sqref="AU10" start="0" length="0">
    <dxf>
      <font>
        <color auto="1"/>
        <name val="Arial"/>
        <scheme val="none"/>
      </font>
      <numFmt numFmtId="3" formatCode="#,##0"/>
      <fill>
        <patternFill patternType="solid">
          <bgColor theme="0" tint="-4.9989318521683403E-2"/>
        </patternFill>
      </fill>
      <border outline="0">
        <top style="thin">
          <color indexed="64"/>
        </top>
      </border>
    </dxf>
  </rfmt>
  <rfmt sheetId="9" sqref="BC73" start="0" length="0">
    <dxf>
      <font>
        <color auto="1"/>
        <name val="Arial"/>
        <scheme val="none"/>
      </font>
      <fill>
        <patternFill patternType="none">
          <bgColor indexed="65"/>
        </patternFill>
      </fill>
    </dxf>
  </rfmt>
  <rfmt sheetId="9" sqref="BC75" start="0" length="0">
    <dxf>
      <fill>
        <patternFill patternType="none">
          <bgColor indexed="65"/>
        </patternFill>
      </fill>
    </dxf>
  </rfmt>
  <rfmt sheetId="9" sqref="BC35" start="0" length="0">
    <dxf>
      <fill>
        <patternFill patternType="none">
          <bgColor indexed="65"/>
        </patternFill>
      </fill>
    </dxf>
  </rfmt>
  <rfmt sheetId="9" sqref="BC19" start="0" length="0">
    <dxf>
      <fill>
        <patternFill patternType="none">
          <bgColor indexed="65"/>
        </patternFill>
      </fill>
    </dxf>
  </rfmt>
  <rfmt sheetId="9" sqref="BC10" start="0" length="0">
    <dxf>
      <fill>
        <patternFill patternType="none">
          <bgColor indexed="65"/>
        </patternFill>
      </fill>
    </dxf>
  </rfmt>
  <rfmt sheetId="9" sqref="BC65" start="0" length="0">
    <dxf>
      <numFmt numFmtId="0" formatCode="General"/>
      <border outline="0">
        <top/>
      </border>
    </dxf>
  </rfmt>
  <rfmt sheetId="9" sqref="BC100" start="0" length="0">
    <dxf>
      <numFmt numFmtId="0" formatCode="General"/>
      <border outline="0">
        <top/>
      </border>
    </dxf>
  </rfmt>
  <rfmt sheetId="9" sqref="BC53" start="0" length="0">
    <dxf>
      <numFmt numFmtId="0" formatCode="General"/>
      <border outline="0">
        <top/>
      </border>
    </dxf>
  </rfmt>
  <rfmt sheetId="9" sqref="BC76" start="0" length="0">
    <dxf>
      <numFmt numFmtId="0" formatCode="General"/>
      <border outline="0">
        <top/>
      </border>
    </dxf>
  </rfmt>
  <rfmt sheetId="9" sqref="BC6" start="0" length="0">
    <dxf>
      <numFmt numFmtId="0" formatCode="General"/>
      <border outline="0">
        <top/>
      </border>
    </dxf>
  </rfmt>
  <rfmt sheetId="9" sqref="BC12" start="0" length="0">
    <dxf>
      <numFmt numFmtId="0" formatCode="General"/>
      <border outline="0">
        <top/>
      </border>
    </dxf>
  </rfmt>
  <rfmt sheetId="9" sqref="BC58" start="0" length="0">
    <dxf>
      <numFmt numFmtId="0" formatCode="General"/>
      <border outline="0">
        <top/>
      </border>
    </dxf>
  </rfmt>
  <rfmt sheetId="9" sqref="BC66" start="0" length="0">
    <dxf>
      <numFmt numFmtId="0" formatCode="General"/>
      <border outline="0">
        <top/>
      </border>
    </dxf>
  </rfmt>
  <rfmt sheetId="9" sqref="BC110" start="0" length="0">
    <dxf>
      <numFmt numFmtId="0" formatCode="General"/>
      <border outline="0">
        <top/>
      </border>
    </dxf>
  </rfmt>
  <rfmt sheetId="9" sqref="BC96" start="0" length="0">
    <dxf>
      <numFmt numFmtId="0" formatCode="General"/>
      <border outline="0">
        <top/>
      </border>
    </dxf>
  </rfmt>
  <rfmt sheetId="9" sqref="BC6:BC111" start="0" length="2147483647">
    <dxf>
      <font>
        <color rgb="FFFF0000"/>
      </font>
    </dxf>
  </rfmt>
  <rfmt sheetId="9" sqref="AU1">
    <dxf>
      <fill>
        <patternFill patternType="none">
          <bgColor auto="1"/>
        </patternFill>
      </fill>
    </dxf>
  </rfmt>
  <rcc rId="16918" sId="9">
    <oc r="BC1">
      <v>410</v>
    </oc>
    <nc r="BC1"/>
  </rcc>
  <rfmt sheetId="9" sqref="BC1">
    <dxf>
      <fill>
        <patternFill patternType="none">
          <bgColor auto="1"/>
        </patternFill>
      </fill>
    </dxf>
  </rfmt>
  <rfmt sheetId="9" sqref="BC73" start="0" length="0">
    <dxf>
      <font>
        <color auto="1"/>
        <name val="Arial"/>
        <scheme val="none"/>
      </font>
      <numFmt numFmtId="3" formatCode="#,##0"/>
      <fill>
        <patternFill patternType="solid">
          <bgColor theme="0" tint="-4.9989318521683403E-2"/>
        </patternFill>
      </fill>
      <border outline="0">
        <top style="thin">
          <color indexed="64"/>
        </top>
      </border>
    </dxf>
  </rfmt>
  <rfmt sheetId="9" sqref="BC75" start="0" length="0">
    <dxf>
      <font>
        <color auto="1"/>
        <name val="Arial"/>
        <scheme val="none"/>
      </font>
      <numFmt numFmtId="3" formatCode="#,##0"/>
      <fill>
        <patternFill patternType="solid">
          <bgColor theme="0" tint="-4.9989318521683403E-2"/>
        </patternFill>
      </fill>
      <border outline="0">
        <top style="thin">
          <color indexed="64"/>
        </top>
      </border>
    </dxf>
  </rfmt>
  <rfmt sheetId="9" sqref="BC35" start="0" length="0">
    <dxf>
      <font>
        <color auto="1"/>
        <name val="Arial"/>
        <scheme val="none"/>
      </font>
      <numFmt numFmtId="3" formatCode="#,##0"/>
      <fill>
        <patternFill patternType="solid">
          <bgColor theme="0" tint="-4.9989318521683403E-2"/>
        </patternFill>
      </fill>
      <border outline="0">
        <top style="thin">
          <color indexed="64"/>
        </top>
      </border>
    </dxf>
  </rfmt>
  <rfmt sheetId="9" sqref="BC19" start="0" length="0">
    <dxf>
      <font>
        <color auto="1"/>
        <name val="Arial"/>
        <scheme val="none"/>
      </font>
      <numFmt numFmtId="3" formatCode="#,##0"/>
      <fill>
        <patternFill patternType="solid">
          <bgColor theme="0" tint="-4.9989318521683403E-2"/>
        </patternFill>
      </fill>
      <border outline="0">
        <top style="thin">
          <color indexed="64"/>
        </top>
      </border>
    </dxf>
  </rfmt>
  <rfmt sheetId="9" sqref="BC10" start="0" length="0">
    <dxf>
      <font>
        <color auto="1"/>
        <name val="Arial"/>
        <scheme val="none"/>
      </font>
      <numFmt numFmtId="3" formatCode="#,##0"/>
      <fill>
        <patternFill patternType="solid">
          <bgColor theme="0" tint="-4.9989318521683403E-2"/>
        </patternFill>
      </fill>
      <border outline="0">
        <top style="thin">
          <color indexed="64"/>
        </top>
      </border>
    </dxf>
  </rfmt>
  <rcc rId="16919" sId="9">
    <nc r="CB41" t="inlineStr">
      <is>
        <t>k. A.</t>
      </is>
    </nc>
  </rcc>
  <rcc rId="16920" sId="9">
    <nc r="CC41" t="inlineStr">
      <is>
        <t>k. A.</t>
      </is>
    </nc>
  </rcc>
  <rfmt sheetId="9" sqref="CB41:CC41">
    <dxf>
      <alignment horizontal="right"/>
    </dxf>
  </rfmt>
  <rfmt sheetId="9" sqref="A1:XFD1048576" start="0" length="2147483647">
    <dxf>
      <font>
        <name val="Arial"/>
        <scheme val="none"/>
      </font>
    </dxf>
  </rfmt>
  <rcc rId="16921" sId="9">
    <oc r="BT101" t="inlineStr">
      <is>
        <t>---</t>
      </is>
    </oc>
    <nc r="BT101" t="inlineStr">
      <is>
        <t>k. A.</t>
      </is>
    </nc>
  </rcc>
  <rcc rId="16922" sId="9">
    <oc r="CB32" t="inlineStr">
      <is>
        <t>k.A.</t>
      </is>
    </oc>
    <nc r="CB32" t="inlineStr">
      <is>
        <t>k. A.</t>
      </is>
    </nc>
  </rcc>
  <rcc rId="16923" sId="9">
    <oc r="CC32" t="inlineStr">
      <is>
        <t>k.A.</t>
      </is>
    </oc>
    <nc r="CC32" t="inlineStr">
      <is>
        <t>k. A.</t>
      </is>
    </nc>
  </rcc>
  <rcc rId="16924" sId="9">
    <oc r="CB103" t="inlineStr">
      <is>
        <t>k.A.</t>
      </is>
    </oc>
    <nc r="CB103" t="inlineStr">
      <is>
        <t>k. A.</t>
      </is>
    </nc>
  </rcc>
  <rcc rId="16925" sId="9">
    <oc r="CC103" t="inlineStr">
      <is>
        <t>k.A.</t>
      </is>
    </oc>
    <nc r="CC103" t="inlineStr">
      <is>
        <t>k. A.</t>
      </is>
    </nc>
  </rcc>
  <rcc rId="16926" sId="9">
    <oc r="CB48" t="inlineStr">
      <is>
        <t>k.A.</t>
      </is>
    </oc>
    <nc r="CB48" t="inlineStr">
      <is>
        <t>k. A.</t>
      </is>
    </nc>
  </rcc>
  <rcc rId="16927" sId="9">
    <oc r="CC48" t="inlineStr">
      <is>
        <t>k.A.</t>
      </is>
    </oc>
    <nc r="CC48" t="inlineStr">
      <is>
        <t>k. A.</t>
      </is>
    </nc>
  </rcc>
  <rcc rId="16928" sId="9">
    <oc r="CB82" t="inlineStr">
      <is>
        <t>k.A.</t>
      </is>
    </oc>
    <nc r="CB82" t="inlineStr">
      <is>
        <t>k. A.</t>
      </is>
    </nc>
  </rcc>
  <rcc rId="16929" sId="9">
    <oc r="CC82" t="inlineStr">
      <is>
        <t>k.A.</t>
      </is>
    </oc>
    <nc r="CC82" t="inlineStr">
      <is>
        <t>k. A.</t>
      </is>
    </nc>
  </rcc>
  <rcc rId="16930" sId="9">
    <oc r="CB62" t="inlineStr">
      <is>
        <t>k.A.</t>
      </is>
    </oc>
    <nc r="CB62" t="inlineStr">
      <is>
        <t>k. A.</t>
      </is>
    </nc>
  </rcc>
  <rcc rId="16931" sId="9">
    <oc r="CC62" t="inlineStr">
      <is>
        <t>k.A.</t>
      </is>
    </oc>
    <nc r="CC62" t="inlineStr">
      <is>
        <t>k. A.</t>
      </is>
    </nc>
  </rcc>
  <rcc rId="16932" sId="9">
    <oc r="CB92" t="inlineStr">
      <is>
        <t>k.A.</t>
      </is>
    </oc>
    <nc r="CB92" t="inlineStr">
      <is>
        <t>k. A.</t>
      </is>
    </nc>
  </rcc>
  <rcc rId="16933" sId="9">
    <oc r="CC92" t="inlineStr">
      <is>
        <t>k.A.</t>
      </is>
    </oc>
    <nc r="CC92" t="inlineStr">
      <is>
        <t>k. A.</t>
      </is>
    </nc>
  </rcc>
  <rcc rId="16934" sId="9">
    <oc r="CB93" t="inlineStr">
      <is>
        <t>k.A.</t>
      </is>
    </oc>
    <nc r="CB93" t="inlineStr">
      <is>
        <t>k. A.</t>
      </is>
    </nc>
  </rcc>
  <rcc rId="16935" sId="9">
    <oc r="CC93" t="inlineStr">
      <is>
        <t>k.A.</t>
      </is>
    </oc>
    <nc r="CC93" t="inlineStr">
      <is>
        <t>k. A.</t>
      </is>
    </nc>
  </rcc>
  <rcc rId="16936" sId="9">
    <oc r="CB49" t="inlineStr">
      <is>
        <t>k.A.</t>
      </is>
    </oc>
    <nc r="CB49" t="inlineStr">
      <is>
        <t>k. A.</t>
      </is>
    </nc>
  </rcc>
  <rcc rId="16937" sId="9">
    <oc r="CC49" t="inlineStr">
      <is>
        <t>k.A.</t>
      </is>
    </oc>
    <nc r="CC49" t="inlineStr">
      <is>
        <t>k. A.</t>
      </is>
    </nc>
  </rcc>
  <rcc rId="16938" sId="9">
    <oc r="CB8" t="inlineStr">
      <is>
        <t>k.A.</t>
      </is>
    </oc>
    <nc r="CB8" t="inlineStr">
      <is>
        <t>k. A.</t>
      </is>
    </nc>
  </rcc>
  <rcc rId="16939" sId="9">
    <oc r="CC8" t="inlineStr">
      <is>
        <t>k.A.</t>
      </is>
    </oc>
    <nc r="CC8" t="inlineStr">
      <is>
        <t>k. A.</t>
      </is>
    </nc>
  </rcc>
  <rcc rId="16940" sId="9">
    <oc r="CB69" t="inlineStr">
      <is>
        <t>k.A.</t>
      </is>
    </oc>
    <nc r="CB69" t="inlineStr">
      <is>
        <t>k. A.</t>
      </is>
    </nc>
  </rcc>
  <rcc rId="16941" sId="9">
    <oc r="CC69" t="inlineStr">
      <is>
        <t>k.A.</t>
      </is>
    </oc>
    <nc r="CC69" t="inlineStr">
      <is>
        <t>k. A.</t>
      </is>
    </nc>
  </rcc>
  <rcc rId="16942" sId="9">
    <oc r="CB15" t="inlineStr">
      <is>
        <t>k.A.</t>
      </is>
    </oc>
    <nc r="CB15" t="inlineStr">
      <is>
        <t>k. A.</t>
      </is>
    </nc>
  </rcc>
  <rcc rId="16943" sId="9">
    <oc r="CC15" t="inlineStr">
      <is>
        <t>k.A.</t>
      </is>
    </oc>
    <nc r="CC15" t="inlineStr">
      <is>
        <t>k. A.</t>
      </is>
    </nc>
  </rcc>
  <rcc rId="16944" sId="9">
    <oc r="F65" t="inlineStr">
      <is>
        <t>k.A.</t>
      </is>
    </oc>
    <nc r="F65" t="inlineStr">
      <is>
        <t>k. A.</t>
      </is>
    </nc>
  </rcc>
  <rcc rId="16945" sId="9">
    <oc r="G65" t="inlineStr">
      <is>
        <t>k.A.</t>
      </is>
    </oc>
    <nc r="G65" t="inlineStr">
      <is>
        <t>k. A.</t>
      </is>
    </nc>
  </rcc>
  <rcc rId="16946" sId="9">
    <oc r="P65" t="inlineStr">
      <is>
        <t>k.A.</t>
      </is>
    </oc>
    <nc r="P65" t="inlineStr">
      <is>
        <t>k. A.</t>
      </is>
    </nc>
  </rcc>
  <rcc rId="16947" sId="9">
    <oc r="Q65" t="inlineStr">
      <is>
        <t>k.A.</t>
      </is>
    </oc>
    <nc r="Q65" t="inlineStr">
      <is>
        <t>k. A.</t>
      </is>
    </nc>
  </rcc>
  <rcc rId="16948" sId="9">
    <oc r="T65" t="inlineStr">
      <is>
        <t>k.A.</t>
      </is>
    </oc>
    <nc r="T65" t="inlineStr">
      <is>
        <t>k. A.</t>
      </is>
    </nc>
  </rcc>
  <rcc rId="16949" sId="9">
    <oc r="Y65" t="inlineStr">
      <is>
        <t>k.A.</t>
      </is>
    </oc>
    <nc r="Y65" t="inlineStr">
      <is>
        <t>k. A.</t>
      </is>
    </nc>
  </rcc>
  <rcc rId="16950" sId="9">
    <oc r="Z65" t="inlineStr">
      <is>
        <t>k.A.</t>
      </is>
    </oc>
    <nc r="Z65" t="inlineStr">
      <is>
        <t>k. A.</t>
      </is>
    </nc>
  </rcc>
  <rcc rId="16951" sId="9">
    <oc r="AA65" t="inlineStr">
      <is>
        <t>k.A.</t>
      </is>
    </oc>
    <nc r="AA65" t="inlineStr">
      <is>
        <t>k. A.</t>
      </is>
    </nc>
  </rcc>
  <rcc rId="16952" sId="9">
    <oc r="AB65" t="inlineStr">
      <is>
        <t>k.A.</t>
      </is>
    </oc>
    <nc r="AB65" t="inlineStr">
      <is>
        <t>k. A.</t>
      </is>
    </nc>
  </rcc>
  <rcc rId="16953" sId="9">
    <oc r="AC65" t="inlineStr">
      <is>
        <t>k.A.</t>
      </is>
    </oc>
    <nc r="AC65" t="inlineStr">
      <is>
        <t>k. A.</t>
      </is>
    </nc>
  </rcc>
  <rcc rId="16954" sId="9">
    <oc r="AD65" t="inlineStr">
      <is>
        <t>k.A.</t>
      </is>
    </oc>
    <nc r="AD65" t="inlineStr">
      <is>
        <t>k. A.</t>
      </is>
    </nc>
  </rcc>
  <rcc rId="16955" sId="9">
    <oc r="AE65" t="inlineStr">
      <is>
        <t>k.A.</t>
      </is>
    </oc>
    <nc r="AE65" t="inlineStr">
      <is>
        <t>k. A.</t>
      </is>
    </nc>
  </rcc>
  <rcc rId="16956" sId="9">
    <oc r="AF65" t="inlineStr">
      <is>
        <t>k.A.</t>
      </is>
    </oc>
    <nc r="AF65" t="inlineStr">
      <is>
        <t>k. A.</t>
      </is>
    </nc>
  </rcc>
  <rcc rId="16957" sId="9">
    <oc r="AG65" t="inlineStr">
      <is>
        <t>k.A.</t>
      </is>
    </oc>
    <nc r="AG65" t="inlineStr">
      <is>
        <t>k. A.</t>
      </is>
    </nc>
  </rcc>
  <rcc rId="16958" sId="9">
    <oc r="AH65" t="inlineStr">
      <is>
        <t>k.A.</t>
      </is>
    </oc>
    <nc r="AH65" t="inlineStr">
      <is>
        <t>k. A.</t>
      </is>
    </nc>
  </rcc>
  <rcc rId="16959" sId="9">
    <oc r="AI65" t="inlineStr">
      <is>
        <t>k.A.</t>
      </is>
    </oc>
    <nc r="AI65" t="inlineStr">
      <is>
        <t>k. A.</t>
      </is>
    </nc>
  </rcc>
  <rcc rId="16960" sId="9">
    <oc r="AJ65" t="inlineStr">
      <is>
        <t>k.A.</t>
      </is>
    </oc>
    <nc r="AJ65" t="inlineStr">
      <is>
        <t>k. A.</t>
      </is>
    </nc>
  </rcc>
  <rcc rId="16961" sId="9">
    <oc r="AK65" t="inlineStr">
      <is>
        <t>k.A.</t>
      </is>
    </oc>
    <nc r="AK65" t="inlineStr">
      <is>
        <t>k. A.</t>
      </is>
    </nc>
  </rcc>
  <rcc rId="16962" sId="9">
    <oc r="AM65" t="inlineStr">
      <is>
        <t>k.A.</t>
      </is>
    </oc>
    <nc r="AM65" t="inlineStr">
      <is>
        <t>k. A.</t>
      </is>
    </nc>
  </rcc>
  <rcc rId="16963" sId="9">
    <oc r="AN65" t="inlineStr">
      <is>
        <t>k.A.</t>
      </is>
    </oc>
    <nc r="AN65" t="inlineStr">
      <is>
        <t>k. A.</t>
      </is>
    </nc>
  </rcc>
  <rcc rId="16964" sId="9">
    <oc r="AO65" t="inlineStr">
      <is>
        <t>k.A.</t>
      </is>
    </oc>
    <nc r="AO65" t="inlineStr">
      <is>
        <t>k. A.</t>
      </is>
    </nc>
  </rcc>
  <rcc rId="16965" sId="9">
    <oc r="AR65" t="inlineStr">
      <is>
        <t>k.A.</t>
      </is>
    </oc>
    <nc r="AR65" t="inlineStr">
      <is>
        <t>k. A.</t>
      </is>
    </nc>
  </rcc>
  <rcc rId="16966" sId="9">
    <oc r="AS65" t="inlineStr">
      <is>
        <t>k.A.</t>
      </is>
    </oc>
    <nc r="AS65" t="inlineStr">
      <is>
        <t>k. A.</t>
      </is>
    </nc>
  </rcc>
  <rcc rId="16967" sId="9">
    <oc r="AT65" t="inlineStr">
      <is>
        <t>k.A.</t>
      </is>
    </oc>
    <nc r="AT65" t="inlineStr">
      <is>
        <t>k. A.</t>
      </is>
    </nc>
  </rcc>
  <rcc rId="16968" sId="9">
    <oc r="AW65" t="inlineStr">
      <is>
        <t>k.A.</t>
      </is>
    </oc>
    <nc r="AW65" t="inlineStr">
      <is>
        <t>k. A.</t>
      </is>
    </nc>
  </rcc>
  <rcc rId="16969" sId="9">
    <oc r="AX65" t="inlineStr">
      <is>
        <t>k.A.</t>
      </is>
    </oc>
    <nc r="AX65" t="inlineStr">
      <is>
        <t>k. A.</t>
      </is>
    </nc>
  </rcc>
  <rcc rId="16970" sId="9">
    <oc r="AY65" t="inlineStr">
      <is>
        <t>k.A.</t>
      </is>
    </oc>
    <nc r="AY65" t="inlineStr">
      <is>
        <t>k. A.</t>
      </is>
    </nc>
  </rcc>
  <rcc rId="16971" sId="9">
    <oc r="AZ65" t="inlineStr">
      <is>
        <t>k.A.</t>
      </is>
    </oc>
    <nc r="AZ65" t="inlineStr">
      <is>
        <t>k. A.</t>
      </is>
    </nc>
  </rcc>
  <rcc rId="16972" sId="9">
    <oc r="BA65" t="inlineStr">
      <is>
        <t>k.A.</t>
      </is>
    </oc>
    <nc r="BA65" t="inlineStr">
      <is>
        <t>k. A.</t>
      </is>
    </nc>
  </rcc>
  <rcc rId="16973" sId="9">
    <oc r="BB65" t="inlineStr">
      <is>
        <t>k.A.</t>
      </is>
    </oc>
    <nc r="BB65" t="inlineStr">
      <is>
        <t>k. A.</t>
      </is>
    </nc>
  </rcc>
  <rcc rId="16974" sId="9">
    <oc r="BD65" t="inlineStr">
      <is>
        <t>k.A.</t>
      </is>
    </oc>
    <nc r="BD65" t="inlineStr">
      <is>
        <t>k. A.</t>
      </is>
    </nc>
  </rcc>
  <rcc rId="16975" sId="9">
    <oc r="BE65" t="inlineStr">
      <is>
        <t>k.A.</t>
      </is>
    </oc>
    <nc r="BE65" t="inlineStr">
      <is>
        <t>k. A.</t>
      </is>
    </nc>
  </rcc>
  <rcc rId="16976" sId="9">
    <oc r="BF65" t="inlineStr">
      <is>
        <t>k.A.</t>
      </is>
    </oc>
    <nc r="BF65" t="inlineStr">
      <is>
        <t>k. A.</t>
      </is>
    </nc>
  </rcc>
  <rcc rId="16977" sId="9">
    <oc r="BG65" t="inlineStr">
      <is>
        <t>k.A.</t>
      </is>
    </oc>
    <nc r="BG65" t="inlineStr">
      <is>
        <t>k. A.</t>
      </is>
    </nc>
  </rcc>
  <rcc rId="16978" sId="9">
    <oc r="BH65" t="inlineStr">
      <is>
        <t>k.A.</t>
      </is>
    </oc>
    <nc r="BH65" t="inlineStr">
      <is>
        <t>k. A.</t>
      </is>
    </nc>
  </rcc>
  <rcc rId="16979" sId="9">
    <oc r="BI65" t="inlineStr">
      <is>
        <t>k.A.</t>
      </is>
    </oc>
    <nc r="BI65" t="inlineStr">
      <is>
        <t>k. A.</t>
      </is>
    </nc>
  </rcc>
  <rcc rId="16980" sId="9">
    <oc r="BJ65" t="inlineStr">
      <is>
        <t>k.A.</t>
      </is>
    </oc>
    <nc r="BJ65" t="inlineStr">
      <is>
        <t>k. A.</t>
      </is>
    </nc>
  </rcc>
  <rcc rId="16981" sId="9">
    <oc r="BK65" t="inlineStr">
      <is>
        <t>k.A.</t>
      </is>
    </oc>
    <nc r="BK65" t="inlineStr">
      <is>
        <t>k. A.</t>
      </is>
    </nc>
  </rcc>
  <rcc rId="16982" sId="9">
    <oc r="BL65" t="inlineStr">
      <is>
        <t>k.A.</t>
      </is>
    </oc>
    <nc r="BL65" t="inlineStr">
      <is>
        <t>k. A.</t>
      </is>
    </nc>
  </rcc>
  <rcc rId="16983" sId="9">
    <oc r="BM65" t="inlineStr">
      <is>
        <t>k.A.</t>
      </is>
    </oc>
    <nc r="BM65" t="inlineStr">
      <is>
        <t>k. A.</t>
      </is>
    </nc>
  </rcc>
  <rcc rId="16984" sId="9">
    <oc r="BN65" t="inlineStr">
      <is>
        <t>k.A.</t>
      </is>
    </oc>
    <nc r="BN65" t="inlineStr">
      <is>
        <t>k. A.</t>
      </is>
    </nc>
  </rcc>
  <rcc rId="16985" sId="9">
    <oc r="BO65" t="inlineStr">
      <is>
        <t>k.A.</t>
      </is>
    </oc>
    <nc r="BO65" t="inlineStr">
      <is>
        <t>k. A.</t>
      </is>
    </nc>
  </rcc>
  <rcc rId="16986" sId="9">
    <oc r="BP65" t="inlineStr">
      <is>
        <t>k.A.</t>
      </is>
    </oc>
    <nc r="BP65" t="inlineStr">
      <is>
        <t>k. A.</t>
      </is>
    </nc>
  </rcc>
  <rcc rId="16987" sId="9">
    <oc r="BQ65" t="inlineStr">
      <is>
        <t>k.A.</t>
      </is>
    </oc>
    <nc r="BQ65" t="inlineStr">
      <is>
        <t>k. A.</t>
      </is>
    </nc>
  </rcc>
  <rcc rId="16988" sId="9">
    <oc r="BR65" t="inlineStr">
      <is>
        <t>k.A.</t>
      </is>
    </oc>
    <nc r="BR65" t="inlineStr">
      <is>
        <t>k. A.</t>
      </is>
    </nc>
  </rcc>
  <rcc rId="16989" sId="9">
    <oc r="BS65" t="inlineStr">
      <is>
        <t>k.A.</t>
      </is>
    </oc>
    <nc r="BS65" t="inlineStr">
      <is>
        <t>k. A.</t>
      </is>
    </nc>
  </rcc>
  <rcc rId="16990" sId="9">
    <oc r="BT65" t="inlineStr">
      <is>
        <t>k.A.</t>
      </is>
    </oc>
    <nc r="BT65" t="inlineStr">
      <is>
        <t>k. A.</t>
      </is>
    </nc>
  </rcc>
  <rcc rId="16991" sId="9">
    <oc r="BU65" t="inlineStr">
      <is>
        <t>k.A.</t>
      </is>
    </oc>
    <nc r="BU65" t="inlineStr">
      <is>
        <t>k. A.</t>
      </is>
    </nc>
  </rcc>
  <rcc rId="16992" sId="9">
    <oc r="BV65" t="inlineStr">
      <is>
        <t>k.A.</t>
      </is>
    </oc>
    <nc r="BV65" t="inlineStr">
      <is>
        <t>k. A.</t>
      </is>
    </nc>
  </rcc>
  <rcc rId="16993" sId="9">
    <oc r="BW65" t="inlineStr">
      <is>
        <t>k.A.</t>
      </is>
    </oc>
    <nc r="BW65" t="inlineStr">
      <is>
        <t>k. A.</t>
      </is>
    </nc>
  </rcc>
  <rcc rId="16994" sId="9">
    <oc r="BX65" t="inlineStr">
      <is>
        <t>k.A.</t>
      </is>
    </oc>
    <nc r="BX65" t="inlineStr">
      <is>
        <t>k. A.</t>
      </is>
    </nc>
  </rcc>
  <rcc rId="16995" sId="9">
    <oc r="BY65" t="inlineStr">
      <is>
        <t>k.A.</t>
      </is>
    </oc>
    <nc r="BY65" t="inlineStr">
      <is>
        <t>k. A.</t>
      </is>
    </nc>
  </rcc>
  <rcc rId="16996" sId="9">
    <oc r="CB65" t="inlineStr">
      <is>
        <t>k.A.</t>
      </is>
    </oc>
    <nc r="CB65" t="inlineStr">
      <is>
        <t>k. A.</t>
      </is>
    </nc>
  </rcc>
  <rcc rId="16997" sId="9">
    <oc r="CC65" t="inlineStr">
      <is>
        <t>k.A.</t>
      </is>
    </oc>
    <nc r="CC65" t="inlineStr">
      <is>
        <t>k. A.</t>
      </is>
    </nc>
  </rcc>
  <rcc rId="16998" sId="9">
    <oc r="F100" t="inlineStr">
      <is>
        <t>k.A.</t>
      </is>
    </oc>
    <nc r="F100" t="inlineStr">
      <is>
        <t>k. A.</t>
      </is>
    </nc>
  </rcc>
  <rcc rId="16999" sId="9">
    <oc r="G100" t="inlineStr">
      <is>
        <t>k.A.</t>
      </is>
    </oc>
    <nc r="G100" t="inlineStr">
      <is>
        <t>k. A.</t>
      </is>
    </nc>
  </rcc>
  <rcc rId="17000" sId="9">
    <oc r="P100" t="inlineStr">
      <is>
        <t>k.A.</t>
      </is>
    </oc>
    <nc r="P100" t="inlineStr">
      <is>
        <t>k. A.</t>
      </is>
    </nc>
  </rcc>
  <rcc rId="17001" sId="9">
    <oc r="Q100" t="inlineStr">
      <is>
        <t>k.A.</t>
      </is>
    </oc>
    <nc r="Q100" t="inlineStr">
      <is>
        <t>k. A.</t>
      </is>
    </nc>
  </rcc>
  <rcc rId="17002" sId="9">
    <oc r="T100" t="inlineStr">
      <is>
        <t>k.A.</t>
      </is>
    </oc>
    <nc r="T100" t="inlineStr">
      <is>
        <t>k. A.</t>
      </is>
    </nc>
  </rcc>
  <rcc rId="17003" sId="9">
    <oc r="Y100" t="inlineStr">
      <is>
        <t>k.A.</t>
      </is>
    </oc>
    <nc r="Y100" t="inlineStr">
      <is>
        <t>k. A.</t>
      </is>
    </nc>
  </rcc>
  <rcc rId="17004" sId="9">
    <oc r="Z100" t="inlineStr">
      <is>
        <t>k.A.</t>
      </is>
    </oc>
    <nc r="Z100" t="inlineStr">
      <is>
        <t>k. A.</t>
      </is>
    </nc>
  </rcc>
  <rcc rId="17005" sId="9">
    <oc r="AA100" t="inlineStr">
      <is>
        <t>k.A.</t>
      </is>
    </oc>
    <nc r="AA100" t="inlineStr">
      <is>
        <t>k. A.</t>
      </is>
    </nc>
  </rcc>
  <rcc rId="17006" sId="9">
    <oc r="AB100" t="inlineStr">
      <is>
        <t>k.A.</t>
      </is>
    </oc>
    <nc r="AB100" t="inlineStr">
      <is>
        <t>k. A.</t>
      </is>
    </nc>
  </rcc>
  <rcc rId="17007" sId="9">
    <oc r="AC100" t="inlineStr">
      <is>
        <t>k.A.</t>
      </is>
    </oc>
    <nc r="AC100" t="inlineStr">
      <is>
        <t>k. A.</t>
      </is>
    </nc>
  </rcc>
  <rcc rId="17008" sId="9">
    <oc r="AD100" t="inlineStr">
      <is>
        <t>k.A.</t>
      </is>
    </oc>
    <nc r="AD100" t="inlineStr">
      <is>
        <t>k. A.</t>
      </is>
    </nc>
  </rcc>
  <rcc rId="17009" sId="9">
    <oc r="AE100" t="inlineStr">
      <is>
        <t>k.A.</t>
      </is>
    </oc>
    <nc r="AE100" t="inlineStr">
      <is>
        <t>k. A.</t>
      </is>
    </nc>
  </rcc>
  <rcc rId="17010" sId="9">
    <oc r="AF100" t="inlineStr">
      <is>
        <t>k.A.</t>
      </is>
    </oc>
    <nc r="AF100" t="inlineStr">
      <is>
        <t>k. A.</t>
      </is>
    </nc>
  </rcc>
  <rcc rId="17011" sId="9">
    <oc r="AG100" t="inlineStr">
      <is>
        <t>k.A.</t>
      </is>
    </oc>
    <nc r="AG100" t="inlineStr">
      <is>
        <t>k. A.</t>
      </is>
    </nc>
  </rcc>
  <rcc rId="17012" sId="9">
    <oc r="AH100" t="inlineStr">
      <is>
        <t>k.A.</t>
      </is>
    </oc>
    <nc r="AH100" t="inlineStr">
      <is>
        <t>k. A.</t>
      </is>
    </nc>
  </rcc>
  <rcc rId="17013" sId="9">
    <oc r="AI100" t="inlineStr">
      <is>
        <t>k.A.</t>
      </is>
    </oc>
    <nc r="AI100" t="inlineStr">
      <is>
        <t>k. A.</t>
      </is>
    </nc>
  </rcc>
  <rcc rId="17014" sId="9">
    <oc r="AJ100" t="inlineStr">
      <is>
        <t>k.A.</t>
      </is>
    </oc>
    <nc r="AJ100" t="inlineStr">
      <is>
        <t>k. A.</t>
      </is>
    </nc>
  </rcc>
  <rcc rId="17015" sId="9">
    <oc r="AK100" t="inlineStr">
      <is>
        <t>k.A.</t>
      </is>
    </oc>
    <nc r="AK100" t="inlineStr">
      <is>
        <t>k. A.</t>
      </is>
    </nc>
  </rcc>
  <rcc rId="17016" sId="9">
    <oc r="AM100" t="inlineStr">
      <is>
        <t>k.A.</t>
      </is>
    </oc>
    <nc r="AM100" t="inlineStr">
      <is>
        <t>k. A.</t>
      </is>
    </nc>
  </rcc>
  <rcc rId="17017" sId="9">
    <oc r="AN100" t="inlineStr">
      <is>
        <t>k.A.</t>
      </is>
    </oc>
    <nc r="AN100" t="inlineStr">
      <is>
        <t>k. A.</t>
      </is>
    </nc>
  </rcc>
  <rcc rId="17018" sId="9">
    <oc r="AO100" t="inlineStr">
      <is>
        <t>k.A.</t>
      </is>
    </oc>
    <nc r="AO100" t="inlineStr">
      <is>
        <t>k. A.</t>
      </is>
    </nc>
  </rcc>
  <rcc rId="17019" sId="9">
    <oc r="AR100" t="inlineStr">
      <is>
        <t>k.A.</t>
      </is>
    </oc>
    <nc r="AR100" t="inlineStr">
      <is>
        <t>k. A.</t>
      </is>
    </nc>
  </rcc>
  <rcc rId="17020" sId="9">
    <oc r="AS100" t="inlineStr">
      <is>
        <t>k.A.</t>
      </is>
    </oc>
    <nc r="AS100" t="inlineStr">
      <is>
        <t>k. A.</t>
      </is>
    </nc>
  </rcc>
  <rcc rId="17021" sId="9">
    <oc r="AT100" t="inlineStr">
      <is>
        <t>k.A.</t>
      </is>
    </oc>
    <nc r="AT100" t="inlineStr">
      <is>
        <t>k. A.</t>
      </is>
    </nc>
  </rcc>
  <rcc rId="17022" sId="9">
    <oc r="AW100" t="inlineStr">
      <is>
        <t>k.A.</t>
      </is>
    </oc>
    <nc r="AW100" t="inlineStr">
      <is>
        <t>k. A.</t>
      </is>
    </nc>
  </rcc>
  <rcc rId="17023" sId="9">
    <oc r="AX100" t="inlineStr">
      <is>
        <t>k.A.</t>
      </is>
    </oc>
    <nc r="AX100" t="inlineStr">
      <is>
        <t>k. A.</t>
      </is>
    </nc>
  </rcc>
  <rcc rId="17024" sId="9">
    <oc r="AY100" t="inlineStr">
      <is>
        <t>k.A.</t>
      </is>
    </oc>
    <nc r="AY100" t="inlineStr">
      <is>
        <t>k. A.</t>
      </is>
    </nc>
  </rcc>
  <rcc rId="17025" sId="9">
    <oc r="AZ100" t="inlineStr">
      <is>
        <t>k.A.</t>
      </is>
    </oc>
    <nc r="AZ100" t="inlineStr">
      <is>
        <t>k. A.</t>
      </is>
    </nc>
  </rcc>
  <rcc rId="17026" sId="9">
    <oc r="BA100" t="inlineStr">
      <is>
        <t>k.A.</t>
      </is>
    </oc>
    <nc r="BA100" t="inlineStr">
      <is>
        <t>k. A.</t>
      </is>
    </nc>
  </rcc>
  <rcc rId="17027" sId="9">
    <oc r="BB100" t="inlineStr">
      <is>
        <t>k.A.</t>
      </is>
    </oc>
    <nc r="BB100" t="inlineStr">
      <is>
        <t>k. A.</t>
      </is>
    </nc>
  </rcc>
  <rcc rId="17028" sId="9">
    <oc r="BD100" t="inlineStr">
      <is>
        <t>k.A.</t>
      </is>
    </oc>
    <nc r="BD100" t="inlineStr">
      <is>
        <t>k. A.</t>
      </is>
    </nc>
  </rcc>
  <rcc rId="17029" sId="9">
    <oc r="BE100" t="inlineStr">
      <is>
        <t>k.A.</t>
      </is>
    </oc>
    <nc r="BE100" t="inlineStr">
      <is>
        <t>k. A.</t>
      </is>
    </nc>
  </rcc>
  <rcc rId="17030" sId="9">
    <oc r="BF100" t="inlineStr">
      <is>
        <t>k.A.</t>
      </is>
    </oc>
    <nc r="BF100" t="inlineStr">
      <is>
        <t>k. A.</t>
      </is>
    </nc>
  </rcc>
  <rcc rId="17031" sId="9">
    <oc r="BG100" t="inlineStr">
      <is>
        <t>k.A.</t>
      </is>
    </oc>
    <nc r="BG100" t="inlineStr">
      <is>
        <t>k. A.</t>
      </is>
    </nc>
  </rcc>
  <rcc rId="17032" sId="9">
    <oc r="BH100" t="inlineStr">
      <is>
        <t>k.A.</t>
      </is>
    </oc>
    <nc r="BH100" t="inlineStr">
      <is>
        <t>k. A.</t>
      </is>
    </nc>
  </rcc>
  <rcc rId="17033" sId="9">
    <oc r="BI100" t="inlineStr">
      <is>
        <t>k.A.</t>
      </is>
    </oc>
    <nc r="BI100" t="inlineStr">
      <is>
        <t>k. A.</t>
      </is>
    </nc>
  </rcc>
  <rcc rId="17034" sId="9">
    <oc r="BJ100" t="inlineStr">
      <is>
        <t>k.A.</t>
      </is>
    </oc>
    <nc r="BJ100" t="inlineStr">
      <is>
        <t>k. A.</t>
      </is>
    </nc>
  </rcc>
  <rcc rId="17035" sId="9">
    <oc r="BK100" t="inlineStr">
      <is>
        <t>k.A.</t>
      </is>
    </oc>
    <nc r="BK100" t="inlineStr">
      <is>
        <t>k. A.</t>
      </is>
    </nc>
  </rcc>
  <rcc rId="17036" sId="9">
    <oc r="BL100" t="inlineStr">
      <is>
        <t>k.A.</t>
      </is>
    </oc>
    <nc r="BL100" t="inlineStr">
      <is>
        <t>k. A.</t>
      </is>
    </nc>
  </rcc>
  <rcc rId="17037" sId="9">
    <oc r="BM100" t="inlineStr">
      <is>
        <t>k.A.</t>
      </is>
    </oc>
    <nc r="BM100" t="inlineStr">
      <is>
        <t>k. A.</t>
      </is>
    </nc>
  </rcc>
  <rcc rId="17038" sId="9">
    <oc r="BN100" t="inlineStr">
      <is>
        <t>k.A.</t>
      </is>
    </oc>
    <nc r="BN100" t="inlineStr">
      <is>
        <t>k. A.</t>
      </is>
    </nc>
  </rcc>
  <rcc rId="17039" sId="9">
    <oc r="BO100" t="inlineStr">
      <is>
        <t>k.A.</t>
      </is>
    </oc>
    <nc r="BO100" t="inlineStr">
      <is>
        <t>k. A.</t>
      </is>
    </nc>
  </rcc>
  <rcc rId="17040" sId="9">
    <oc r="BP100" t="inlineStr">
      <is>
        <t>k.A.</t>
      </is>
    </oc>
    <nc r="BP100" t="inlineStr">
      <is>
        <t>k. A.</t>
      </is>
    </nc>
  </rcc>
  <rcc rId="17041" sId="9">
    <oc r="BQ100" t="inlineStr">
      <is>
        <t>k.A.</t>
      </is>
    </oc>
    <nc r="BQ100" t="inlineStr">
      <is>
        <t>k. A.</t>
      </is>
    </nc>
  </rcc>
  <rcc rId="17042" sId="9">
    <oc r="BR100" t="inlineStr">
      <is>
        <t>k.A.</t>
      </is>
    </oc>
    <nc r="BR100" t="inlineStr">
      <is>
        <t>k. A.</t>
      </is>
    </nc>
  </rcc>
  <rcc rId="17043" sId="9">
    <oc r="BS100" t="inlineStr">
      <is>
        <t>k.A.</t>
      </is>
    </oc>
    <nc r="BS100" t="inlineStr">
      <is>
        <t>k. A.</t>
      </is>
    </nc>
  </rcc>
  <rcc rId="17044" sId="9">
    <oc r="BT100" t="inlineStr">
      <is>
        <t>k.A.</t>
      </is>
    </oc>
    <nc r="BT100" t="inlineStr">
      <is>
        <t>k. A.</t>
      </is>
    </nc>
  </rcc>
  <rcc rId="17045" sId="9">
    <oc r="BU100" t="inlineStr">
      <is>
        <t>k.A.</t>
      </is>
    </oc>
    <nc r="BU100" t="inlineStr">
      <is>
        <t>k. A.</t>
      </is>
    </nc>
  </rcc>
  <rcc rId="17046" sId="9">
    <oc r="BV100" t="inlineStr">
      <is>
        <t>k.A.</t>
      </is>
    </oc>
    <nc r="BV100" t="inlineStr">
      <is>
        <t>k. A.</t>
      </is>
    </nc>
  </rcc>
  <rcc rId="17047" sId="9">
    <oc r="BW100" t="inlineStr">
      <is>
        <t>k.A.</t>
      </is>
    </oc>
    <nc r="BW100" t="inlineStr">
      <is>
        <t>k. A.</t>
      </is>
    </nc>
  </rcc>
  <rcc rId="17048" sId="9">
    <oc r="BX100" t="inlineStr">
      <is>
        <t>k.A.</t>
      </is>
    </oc>
    <nc r="BX100" t="inlineStr">
      <is>
        <t>k. A.</t>
      </is>
    </nc>
  </rcc>
  <rcc rId="17049" sId="9">
    <oc r="BY100" t="inlineStr">
      <is>
        <t>k.A.</t>
      </is>
    </oc>
    <nc r="BY100" t="inlineStr">
      <is>
        <t>k. A.</t>
      </is>
    </nc>
  </rcc>
  <rcc rId="17050" sId="9">
    <oc r="CB100" t="inlineStr">
      <is>
        <t>k.A.</t>
      </is>
    </oc>
    <nc r="CB100" t="inlineStr">
      <is>
        <t>k. A.</t>
      </is>
    </nc>
  </rcc>
  <rcc rId="17051" sId="9">
    <oc r="CC100" t="inlineStr">
      <is>
        <t>k.A.</t>
      </is>
    </oc>
    <nc r="CC100" t="inlineStr">
      <is>
        <t>k. A.</t>
      </is>
    </nc>
  </rcc>
  <rcc rId="17052" sId="9">
    <oc r="F53" t="inlineStr">
      <is>
        <t>k.A.</t>
      </is>
    </oc>
    <nc r="F53" t="inlineStr">
      <is>
        <t>k. A.</t>
      </is>
    </nc>
  </rcc>
  <rcc rId="17053" sId="9">
    <oc r="G53" t="inlineStr">
      <is>
        <t>k.A.</t>
      </is>
    </oc>
    <nc r="G53" t="inlineStr">
      <is>
        <t>k. A.</t>
      </is>
    </nc>
  </rcc>
  <rcc rId="17054" sId="9">
    <oc r="P53" t="inlineStr">
      <is>
        <t>k.A.</t>
      </is>
    </oc>
    <nc r="P53" t="inlineStr">
      <is>
        <t>k. A.</t>
      </is>
    </nc>
  </rcc>
  <rcc rId="17055" sId="9">
    <oc r="Q53" t="inlineStr">
      <is>
        <t>k.A.</t>
      </is>
    </oc>
    <nc r="Q53" t="inlineStr">
      <is>
        <t>k. A.</t>
      </is>
    </nc>
  </rcc>
  <rcc rId="17056" sId="9">
    <oc r="T53" t="inlineStr">
      <is>
        <t>k.A.</t>
      </is>
    </oc>
    <nc r="T53" t="inlineStr">
      <is>
        <t>k. A.</t>
      </is>
    </nc>
  </rcc>
  <rcc rId="17057" sId="9">
    <oc r="Y53" t="inlineStr">
      <is>
        <t>k.A.</t>
      </is>
    </oc>
    <nc r="Y53" t="inlineStr">
      <is>
        <t>k. A.</t>
      </is>
    </nc>
  </rcc>
  <rcc rId="17058" sId="9">
    <oc r="Z53" t="inlineStr">
      <is>
        <t>k.A.</t>
      </is>
    </oc>
    <nc r="Z53" t="inlineStr">
      <is>
        <t>k. A.</t>
      </is>
    </nc>
  </rcc>
  <rcc rId="17059" sId="9">
    <oc r="AA53" t="inlineStr">
      <is>
        <t>k.A.</t>
      </is>
    </oc>
    <nc r="AA53" t="inlineStr">
      <is>
        <t>k. A.</t>
      </is>
    </nc>
  </rcc>
  <rcc rId="17060" sId="9">
    <oc r="AB53" t="inlineStr">
      <is>
        <t>k.A.</t>
      </is>
    </oc>
    <nc r="AB53" t="inlineStr">
      <is>
        <t>k. A.</t>
      </is>
    </nc>
  </rcc>
  <rcc rId="17061" sId="9">
    <oc r="AC53" t="inlineStr">
      <is>
        <t>k.A.</t>
      </is>
    </oc>
    <nc r="AC53" t="inlineStr">
      <is>
        <t>k. A.</t>
      </is>
    </nc>
  </rcc>
  <rcc rId="17062" sId="9">
    <oc r="AD53" t="inlineStr">
      <is>
        <t>k.A.</t>
      </is>
    </oc>
    <nc r="AD53" t="inlineStr">
      <is>
        <t>k. A.</t>
      </is>
    </nc>
  </rcc>
  <rcc rId="17063" sId="9">
    <oc r="AE53" t="inlineStr">
      <is>
        <t>k.A.</t>
      </is>
    </oc>
    <nc r="AE53" t="inlineStr">
      <is>
        <t>k. A.</t>
      </is>
    </nc>
  </rcc>
  <rcc rId="17064" sId="9">
    <oc r="AF53" t="inlineStr">
      <is>
        <t>k.A.</t>
      </is>
    </oc>
    <nc r="AF53" t="inlineStr">
      <is>
        <t>k. A.</t>
      </is>
    </nc>
  </rcc>
  <rcc rId="17065" sId="9">
    <oc r="AG53" t="inlineStr">
      <is>
        <t>k.A.</t>
      </is>
    </oc>
    <nc r="AG53" t="inlineStr">
      <is>
        <t>k. A.</t>
      </is>
    </nc>
  </rcc>
  <rcc rId="17066" sId="9">
    <oc r="AH53" t="inlineStr">
      <is>
        <t>k.A.</t>
      </is>
    </oc>
    <nc r="AH53" t="inlineStr">
      <is>
        <t>k. A.</t>
      </is>
    </nc>
  </rcc>
  <rcc rId="17067" sId="9">
    <oc r="AI53" t="inlineStr">
      <is>
        <t>k.A.</t>
      </is>
    </oc>
    <nc r="AI53" t="inlineStr">
      <is>
        <t>k. A.</t>
      </is>
    </nc>
  </rcc>
  <rcc rId="17068" sId="9">
    <oc r="AJ53" t="inlineStr">
      <is>
        <t>k.A.</t>
      </is>
    </oc>
    <nc r="AJ53" t="inlineStr">
      <is>
        <t>k. A.</t>
      </is>
    </nc>
  </rcc>
  <rcc rId="17069" sId="9">
    <oc r="AK53" t="inlineStr">
      <is>
        <t>k.A.</t>
      </is>
    </oc>
    <nc r="AK53" t="inlineStr">
      <is>
        <t>k. A.</t>
      </is>
    </nc>
  </rcc>
  <rcc rId="17070" sId="9">
    <oc r="AM53" t="inlineStr">
      <is>
        <t>k.A.</t>
      </is>
    </oc>
    <nc r="AM53" t="inlineStr">
      <is>
        <t>k. A.</t>
      </is>
    </nc>
  </rcc>
  <rcc rId="17071" sId="9">
    <oc r="AN53" t="inlineStr">
      <is>
        <t>k.A.</t>
      </is>
    </oc>
    <nc r="AN53" t="inlineStr">
      <is>
        <t>k. A.</t>
      </is>
    </nc>
  </rcc>
  <rcc rId="17072" sId="9">
    <oc r="AO53" t="inlineStr">
      <is>
        <t>k.A.</t>
      </is>
    </oc>
    <nc r="AO53" t="inlineStr">
      <is>
        <t>k. A.</t>
      </is>
    </nc>
  </rcc>
  <rcc rId="17073" sId="9">
    <oc r="AR53" t="inlineStr">
      <is>
        <t>k.A.</t>
      </is>
    </oc>
    <nc r="AR53" t="inlineStr">
      <is>
        <t>k. A.</t>
      </is>
    </nc>
  </rcc>
  <rcc rId="17074" sId="9">
    <oc r="AS53" t="inlineStr">
      <is>
        <t>k.A.</t>
      </is>
    </oc>
    <nc r="AS53" t="inlineStr">
      <is>
        <t>k. A.</t>
      </is>
    </nc>
  </rcc>
  <rcc rId="17075" sId="9">
    <oc r="AT53" t="inlineStr">
      <is>
        <t>k.A.</t>
      </is>
    </oc>
    <nc r="AT53" t="inlineStr">
      <is>
        <t>k. A.</t>
      </is>
    </nc>
  </rcc>
  <rcc rId="17076" sId="9">
    <oc r="AW53" t="inlineStr">
      <is>
        <t>k.A.</t>
      </is>
    </oc>
    <nc r="AW53" t="inlineStr">
      <is>
        <t>k. A.</t>
      </is>
    </nc>
  </rcc>
  <rcc rId="17077" sId="9">
    <oc r="AX53" t="inlineStr">
      <is>
        <t>k.A.</t>
      </is>
    </oc>
    <nc r="AX53" t="inlineStr">
      <is>
        <t>k. A.</t>
      </is>
    </nc>
  </rcc>
  <rcc rId="17078" sId="9">
    <oc r="AY53" t="inlineStr">
      <is>
        <t>k.A.</t>
      </is>
    </oc>
    <nc r="AY53" t="inlineStr">
      <is>
        <t>k. A.</t>
      </is>
    </nc>
  </rcc>
  <rcc rId="17079" sId="9">
    <oc r="AZ53" t="inlineStr">
      <is>
        <t>k.A.</t>
      </is>
    </oc>
    <nc r="AZ53" t="inlineStr">
      <is>
        <t>k. A.</t>
      </is>
    </nc>
  </rcc>
  <rcc rId="17080" sId="9">
    <oc r="BA53" t="inlineStr">
      <is>
        <t>k.A.</t>
      </is>
    </oc>
    <nc r="BA53" t="inlineStr">
      <is>
        <t>k. A.</t>
      </is>
    </nc>
  </rcc>
  <rcc rId="17081" sId="9">
    <oc r="BB53" t="inlineStr">
      <is>
        <t>k.A.</t>
      </is>
    </oc>
    <nc r="BB53" t="inlineStr">
      <is>
        <t>k. A.</t>
      </is>
    </nc>
  </rcc>
  <rcc rId="17082" sId="9">
    <oc r="BD53" t="inlineStr">
      <is>
        <t>k.A.</t>
      </is>
    </oc>
    <nc r="BD53" t="inlineStr">
      <is>
        <t>k. A.</t>
      </is>
    </nc>
  </rcc>
  <rcc rId="17083" sId="9">
    <oc r="BE53" t="inlineStr">
      <is>
        <t>k.A.</t>
      </is>
    </oc>
    <nc r="BE53" t="inlineStr">
      <is>
        <t>k. A.</t>
      </is>
    </nc>
  </rcc>
  <rcc rId="17084" sId="9">
    <oc r="BF53" t="inlineStr">
      <is>
        <t>k.A.</t>
      </is>
    </oc>
    <nc r="BF53" t="inlineStr">
      <is>
        <t>k. A.</t>
      </is>
    </nc>
  </rcc>
  <rcc rId="17085" sId="9">
    <oc r="BG53" t="inlineStr">
      <is>
        <t>k.A.</t>
      </is>
    </oc>
    <nc r="BG53" t="inlineStr">
      <is>
        <t>k. A.</t>
      </is>
    </nc>
  </rcc>
  <rcc rId="17086" sId="9">
    <oc r="BH53" t="inlineStr">
      <is>
        <t>k.A.</t>
      </is>
    </oc>
    <nc r="BH53" t="inlineStr">
      <is>
        <t>k. A.</t>
      </is>
    </nc>
  </rcc>
  <rcc rId="17087" sId="9">
    <oc r="BI53" t="inlineStr">
      <is>
        <t>k.A.</t>
      </is>
    </oc>
    <nc r="BI53" t="inlineStr">
      <is>
        <t>k. A.</t>
      </is>
    </nc>
  </rcc>
  <rcc rId="17088" sId="9">
    <oc r="BJ53" t="inlineStr">
      <is>
        <t>k.A.</t>
      </is>
    </oc>
    <nc r="BJ53" t="inlineStr">
      <is>
        <t>k. A.</t>
      </is>
    </nc>
  </rcc>
  <rcc rId="17089" sId="9">
    <oc r="BK53" t="inlineStr">
      <is>
        <t>k.A.</t>
      </is>
    </oc>
    <nc r="BK53" t="inlineStr">
      <is>
        <t>k. A.</t>
      </is>
    </nc>
  </rcc>
  <rcc rId="17090" sId="9">
    <oc r="BL53" t="inlineStr">
      <is>
        <t>k.A.</t>
      </is>
    </oc>
    <nc r="BL53" t="inlineStr">
      <is>
        <t>k. A.</t>
      </is>
    </nc>
  </rcc>
  <rcc rId="17091" sId="9">
    <oc r="BM53" t="inlineStr">
      <is>
        <t>k.A.</t>
      </is>
    </oc>
    <nc r="BM53" t="inlineStr">
      <is>
        <t>k. A.</t>
      </is>
    </nc>
  </rcc>
  <rcc rId="17092" sId="9">
    <oc r="BN53" t="inlineStr">
      <is>
        <t>k.A.</t>
      </is>
    </oc>
    <nc r="BN53" t="inlineStr">
      <is>
        <t>k. A.</t>
      </is>
    </nc>
  </rcc>
  <rcc rId="17093" sId="9">
    <oc r="BO53" t="inlineStr">
      <is>
        <t>k.A.</t>
      </is>
    </oc>
    <nc r="BO53" t="inlineStr">
      <is>
        <t>k. A.</t>
      </is>
    </nc>
  </rcc>
  <rcc rId="17094" sId="9">
    <oc r="BP53" t="inlineStr">
      <is>
        <t>k.A.</t>
      </is>
    </oc>
    <nc r="BP53" t="inlineStr">
      <is>
        <t>k. A.</t>
      </is>
    </nc>
  </rcc>
  <rcc rId="17095" sId="9">
    <oc r="BQ53" t="inlineStr">
      <is>
        <t>k.A.</t>
      </is>
    </oc>
    <nc r="BQ53" t="inlineStr">
      <is>
        <t>k. A.</t>
      </is>
    </nc>
  </rcc>
  <rcc rId="17096" sId="9">
    <oc r="BR53" t="inlineStr">
      <is>
        <t>k.A.</t>
      </is>
    </oc>
    <nc r="BR53" t="inlineStr">
      <is>
        <t>k. A.</t>
      </is>
    </nc>
  </rcc>
  <rcc rId="17097" sId="9">
    <oc r="BS53" t="inlineStr">
      <is>
        <t>k.A.</t>
      </is>
    </oc>
    <nc r="BS53" t="inlineStr">
      <is>
        <t>k. A.</t>
      </is>
    </nc>
  </rcc>
  <rcc rId="17098" sId="9">
    <oc r="BT53" t="inlineStr">
      <is>
        <t>k.A.</t>
      </is>
    </oc>
    <nc r="BT53" t="inlineStr">
      <is>
        <t>k. A.</t>
      </is>
    </nc>
  </rcc>
  <rcc rId="17099" sId="9">
    <oc r="BU53" t="inlineStr">
      <is>
        <t>k.A.</t>
      </is>
    </oc>
    <nc r="BU53" t="inlineStr">
      <is>
        <t>k. A.</t>
      </is>
    </nc>
  </rcc>
  <rcc rId="17100" sId="9">
    <oc r="BV53" t="inlineStr">
      <is>
        <t>k.A.</t>
      </is>
    </oc>
    <nc r="BV53" t="inlineStr">
      <is>
        <t>k. A.</t>
      </is>
    </nc>
  </rcc>
  <rcc rId="17101" sId="9">
    <oc r="BW53" t="inlineStr">
      <is>
        <t>k.A.</t>
      </is>
    </oc>
    <nc r="BW53" t="inlineStr">
      <is>
        <t>k. A.</t>
      </is>
    </nc>
  </rcc>
  <rcc rId="17102" sId="9">
    <oc r="BX53" t="inlineStr">
      <is>
        <t>k.A.</t>
      </is>
    </oc>
    <nc r="BX53" t="inlineStr">
      <is>
        <t>k. A.</t>
      </is>
    </nc>
  </rcc>
  <rcc rId="17103" sId="9">
    <oc r="BY53" t="inlineStr">
      <is>
        <t>k.A.</t>
      </is>
    </oc>
    <nc r="BY53" t="inlineStr">
      <is>
        <t>k. A.</t>
      </is>
    </nc>
  </rcc>
  <rcc rId="17104" sId="9">
    <oc r="CB53" t="inlineStr">
      <is>
        <t>k.A.</t>
      </is>
    </oc>
    <nc r="CB53" t="inlineStr">
      <is>
        <t>k. A.</t>
      </is>
    </nc>
  </rcc>
  <rcc rId="17105" sId="9">
    <oc r="CC53" t="inlineStr">
      <is>
        <t>k.A.</t>
      </is>
    </oc>
    <nc r="CC53" t="inlineStr">
      <is>
        <t>k. A.</t>
      </is>
    </nc>
  </rcc>
  <rcc rId="17106" sId="9">
    <oc r="F76" t="inlineStr">
      <is>
        <t>k.A.</t>
      </is>
    </oc>
    <nc r="F76" t="inlineStr">
      <is>
        <t>k. A.</t>
      </is>
    </nc>
  </rcc>
  <rcc rId="17107" sId="9">
    <oc r="G76" t="inlineStr">
      <is>
        <t>k.A.</t>
      </is>
    </oc>
    <nc r="G76" t="inlineStr">
      <is>
        <t>k. A.</t>
      </is>
    </nc>
  </rcc>
  <rcc rId="17108" sId="9">
    <oc r="P76" t="inlineStr">
      <is>
        <t>k.A.</t>
      </is>
    </oc>
    <nc r="P76" t="inlineStr">
      <is>
        <t>k. A.</t>
      </is>
    </nc>
  </rcc>
  <rcc rId="17109" sId="9">
    <oc r="Q76" t="inlineStr">
      <is>
        <t>k.A.</t>
      </is>
    </oc>
    <nc r="Q76" t="inlineStr">
      <is>
        <t>k. A.</t>
      </is>
    </nc>
  </rcc>
  <rcc rId="17110" sId="9">
    <oc r="T76" t="inlineStr">
      <is>
        <t>k.A.</t>
      </is>
    </oc>
    <nc r="T76" t="inlineStr">
      <is>
        <t>k. A.</t>
      </is>
    </nc>
  </rcc>
  <rcc rId="17111" sId="9">
    <oc r="Y76" t="inlineStr">
      <is>
        <t>k.A.</t>
      </is>
    </oc>
    <nc r="Y76" t="inlineStr">
      <is>
        <t>k. A.</t>
      </is>
    </nc>
  </rcc>
  <rcc rId="17112" sId="9">
    <oc r="Z76" t="inlineStr">
      <is>
        <t>k.A.</t>
      </is>
    </oc>
    <nc r="Z76" t="inlineStr">
      <is>
        <t>k. A.</t>
      </is>
    </nc>
  </rcc>
  <rcc rId="17113" sId="9">
    <oc r="AA76" t="inlineStr">
      <is>
        <t>k.A.</t>
      </is>
    </oc>
    <nc r="AA76" t="inlineStr">
      <is>
        <t>k. A.</t>
      </is>
    </nc>
  </rcc>
  <rcc rId="17114" sId="9">
    <oc r="AB76" t="inlineStr">
      <is>
        <t>k.A.</t>
      </is>
    </oc>
    <nc r="AB76" t="inlineStr">
      <is>
        <t>k. A.</t>
      </is>
    </nc>
  </rcc>
  <rcc rId="17115" sId="9">
    <oc r="AC76" t="inlineStr">
      <is>
        <t>k.A.</t>
      </is>
    </oc>
    <nc r="AC76" t="inlineStr">
      <is>
        <t>k. A.</t>
      </is>
    </nc>
  </rcc>
  <rcc rId="17116" sId="9">
    <oc r="AD76" t="inlineStr">
      <is>
        <t>k.A.</t>
      </is>
    </oc>
    <nc r="AD76" t="inlineStr">
      <is>
        <t>k. A.</t>
      </is>
    </nc>
  </rcc>
  <rcc rId="17117" sId="9">
    <oc r="AE76" t="inlineStr">
      <is>
        <t>k.A.</t>
      </is>
    </oc>
    <nc r="AE76" t="inlineStr">
      <is>
        <t>k. A.</t>
      </is>
    </nc>
  </rcc>
  <rcc rId="17118" sId="9">
    <oc r="AF76" t="inlineStr">
      <is>
        <t>k.A.</t>
      </is>
    </oc>
    <nc r="AF76" t="inlineStr">
      <is>
        <t>k. A.</t>
      </is>
    </nc>
  </rcc>
  <rcc rId="17119" sId="9">
    <oc r="AG76" t="inlineStr">
      <is>
        <t>k.A.</t>
      </is>
    </oc>
    <nc r="AG76" t="inlineStr">
      <is>
        <t>k. A.</t>
      </is>
    </nc>
  </rcc>
  <rcc rId="17120" sId="9">
    <oc r="AH76" t="inlineStr">
      <is>
        <t>k.A.</t>
      </is>
    </oc>
    <nc r="AH76" t="inlineStr">
      <is>
        <t>k. A.</t>
      </is>
    </nc>
  </rcc>
  <rcc rId="17121" sId="9">
    <oc r="AI76" t="inlineStr">
      <is>
        <t>k.A.</t>
      </is>
    </oc>
    <nc r="AI76" t="inlineStr">
      <is>
        <t>k. A.</t>
      </is>
    </nc>
  </rcc>
  <rcc rId="17122" sId="9">
    <oc r="AJ76" t="inlineStr">
      <is>
        <t>k.A.</t>
      </is>
    </oc>
    <nc r="AJ76" t="inlineStr">
      <is>
        <t>k. A.</t>
      </is>
    </nc>
  </rcc>
  <rcc rId="17123" sId="9">
    <oc r="AK76" t="inlineStr">
      <is>
        <t>k.A.</t>
      </is>
    </oc>
    <nc r="AK76" t="inlineStr">
      <is>
        <t>k. A.</t>
      </is>
    </nc>
  </rcc>
  <rcc rId="17124" sId="9">
    <oc r="AM76" t="inlineStr">
      <is>
        <t>k.A.</t>
      </is>
    </oc>
    <nc r="AM76" t="inlineStr">
      <is>
        <t>k. A.</t>
      </is>
    </nc>
  </rcc>
  <rcc rId="17125" sId="9">
    <oc r="AN76" t="inlineStr">
      <is>
        <t>k.A.</t>
      </is>
    </oc>
    <nc r="AN76" t="inlineStr">
      <is>
        <t>k. A.</t>
      </is>
    </nc>
  </rcc>
  <rcc rId="17126" sId="9">
    <oc r="AO76" t="inlineStr">
      <is>
        <t>k.A.</t>
      </is>
    </oc>
    <nc r="AO76" t="inlineStr">
      <is>
        <t>k. A.</t>
      </is>
    </nc>
  </rcc>
  <rcc rId="17127" sId="9">
    <oc r="AR76" t="inlineStr">
      <is>
        <t>k.A.</t>
      </is>
    </oc>
    <nc r="AR76" t="inlineStr">
      <is>
        <t>k. A.</t>
      </is>
    </nc>
  </rcc>
  <rcc rId="17128" sId="9">
    <oc r="AS76" t="inlineStr">
      <is>
        <t>k.A.</t>
      </is>
    </oc>
    <nc r="AS76" t="inlineStr">
      <is>
        <t>k. A.</t>
      </is>
    </nc>
  </rcc>
  <rcc rId="17129" sId="9">
    <oc r="AT76" t="inlineStr">
      <is>
        <t>k.A.</t>
      </is>
    </oc>
    <nc r="AT76" t="inlineStr">
      <is>
        <t>k. A.</t>
      </is>
    </nc>
  </rcc>
  <rcc rId="17130" sId="9">
    <oc r="AW76" t="inlineStr">
      <is>
        <t>k.A.</t>
      </is>
    </oc>
    <nc r="AW76" t="inlineStr">
      <is>
        <t>k. A.</t>
      </is>
    </nc>
  </rcc>
  <rcc rId="17131" sId="9">
    <oc r="AX76" t="inlineStr">
      <is>
        <t>k.A.</t>
      </is>
    </oc>
    <nc r="AX76" t="inlineStr">
      <is>
        <t>k. A.</t>
      </is>
    </nc>
  </rcc>
  <rcc rId="17132" sId="9">
    <oc r="AY76" t="inlineStr">
      <is>
        <t>k.A.</t>
      </is>
    </oc>
    <nc r="AY76" t="inlineStr">
      <is>
        <t>k. A.</t>
      </is>
    </nc>
  </rcc>
  <rcc rId="17133" sId="9">
    <oc r="AZ76" t="inlineStr">
      <is>
        <t>k.A.</t>
      </is>
    </oc>
    <nc r="AZ76" t="inlineStr">
      <is>
        <t>k. A.</t>
      </is>
    </nc>
  </rcc>
  <rcc rId="17134" sId="9">
    <oc r="BA76" t="inlineStr">
      <is>
        <t>k.A.</t>
      </is>
    </oc>
    <nc r="BA76" t="inlineStr">
      <is>
        <t>k. A.</t>
      </is>
    </nc>
  </rcc>
  <rcc rId="17135" sId="9">
    <oc r="BB76" t="inlineStr">
      <is>
        <t>k.A.</t>
      </is>
    </oc>
    <nc r="BB76" t="inlineStr">
      <is>
        <t>k. A.</t>
      </is>
    </nc>
  </rcc>
  <rcc rId="17136" sId="9">
    <oc r="BD76" t="inlineStr">
      <is>
        <t>k.A.</t>
      </is>
    </oc>
    <nc r="BD76" t="inlineStr">
      <is>
        <t>k. A.</t>
      </is>
    </nc>
  </rcc>
  <rcc rId="17137" sId="9">
    <oc r="BE76" t="inlineStr">
      <is>
        <t>k.A.</t>
      </is>
    </oc>
    <nc r="BE76" t="inlineStr">
      <is>
        <t>k. A.</t>
      </is>
    </nc>
  </rcc>
  <rcc rId="17138" sId="9">
    <oc r="BF76" t="inlineStr">
      <is>
        <t>k.A.</t>
      </is>
    </oc>
    <nc r="BF76" t="inlineStr">
      <is>
        <t>k. A.</t>
      </is>
    </nc>
  </rcc>
  <rcc rId="17139" sId="9">
    <oc r="BG76" t="inlineStr">
      <is>
        <t>k.A.</t>
      </is>
    </oc>
    <nc r="BG76" t="inlineStr">
      <is>
        <t>k. A.</t>
      </is>
    </nc>
  </rcc>
  <rcc rId="17140" sId="9">
    <oc r="BH76" t="inlineStr">
      <is>
        <t>k.A.</t>
      </is>
    </oc>
    <nc r="BH76" t="inlineStr">
      <is>
        <t>k. A.</t>
      </is>
    </nc>
  </rcc>
  <rcc rId="17141" sId="9">
    <oc r="BI76" t="inlineStr">
      <is>
        <t>k.A.</t>
      </is>
    </oc>
    <nc r="BI76" t="inlineStr">
      <is>
        <t>k. A.</t>
      </is>
    </nc>
  </rcc>
  <rcc rId="17142" sId="9">
    <oc r="BJ76" t="inlineStr">
      <is>
        <t>k.A.</t>
      </is>
    </oc>
    <nc r="BJ76" t="inlineStr">
      <is>
        <t>k. A.</t>
      </is>
    </nc>
  </rcc>
  <rcc rId="17143" sId="9">
    <oc r="BK76" t="inlineStr">
      <is>
        <t>k.A.</t>
      </is>
    </oc>
    <nc r="BK76" t="inlineStr">
      <is>
        <t>k. A.</t>
      </is>
    </nc>
  </rcc>
  <rcc rId="17144" sId="9">
    <oc r="BL76" t="inlineStr">
      <is>
        <t>k.A.</t>
      </is>
    </oc>
    <nc r="BL76" t="inlineStr">
      <is>
        <t>k. A.</t>
      </is>
    </nc>
  </rcc>
  <rcc rId="17145" sId="9">
    <oc r="BM76" t="inlineStr">
      <is>
        <t>k.A.</t>
      </is>
    </oc>
    <nc r="BM76" t="inlineStr">
      <is>
        <t>k. A.</t>
      </is>
    </nc>
  </rcc>
  <rcc rId="17146" sId="9">
    <oc r="BN76" t="inlineStr">
      <is>
        <t>k.A.</t>
      </is>
    </oc>
    <nc r="BN76" t="inlineStr">
      <is>
        <t>k. A.</t>
      </is>
    </nc>
  </rcc>
  <rcc rId="17147" sId="9">
    <oc r="BO76" t="inlineStr">
      <is>
        <t>k.A.</t>
      </is>
    </oc>
    <nc r="BO76" t="inlineStr">
      <is>
        <t>k. A.</t>
      </is>
    </nc>
  </rcc>
  <rcc rId="17148" sId="9">
    <oc r="BP76" t="inlineStr">
      <is>
        <t>k.A.</t>
      </is>
    </oc>
    <nc r="BP76" t="inlineStr">
      <is>
        <t>k. A.</t>
      </is>
    </nc>
  </rcc>
  <rcc rId="17149" sId="9">
    <oc r="BQ76" t="inlineStr">
      <is>
        <t>k.A.</t>
      </is>
    </oc>
    <nc r="BQ76" t="inlineStr">
      <is>
        <t>k. A.</t>
      </is>
    </nc>
  </rcc>
  <rcc rId="17150" sId="9">
    <oc r="BR76" t="inlineStr">
      <is>
        <t>k.A.</t>
      </is>
    </oc>
    <nc r="BR76" t="inlineStr">
      <is>
        <t>k. A.</t>
      </is>
    </nc>
  </rcc>
  <rcc rId="17151" sId="9">
    <oc r="BS76" t="inlineStr">
      <is>
        <t>k.A.</t>
      </is>
    </oc>
    <nc r="BS76" t="inlineStr">
      <is>
        <t>k. A.</t>
      </is>
    </nc>
  </rcc>
  <rcc rId="17152" sId="9">
    <oc r="BT76" t="inlineStr">
      <is>
        <t>k.A.</t>
      </is>
    </oc>
    <nc r="BT76" t="inlineStr">
      <is>
        <t>k. A.</t>
      </is>
    </nc>
  </rcc>
  <rcc rId="17153" sId="9">
    <oc r="BU76" t="inlineStr">
      <is>
        <t>k.A.</t>
      </is>
    </oc>
    <nc r="BU76" t="inlineStr">
      <is>
        <t>k. A.</t>
      </is>
    </nc>
  </rcc>
  <rcc rId="17154" sId="9">
    <oc r="BV76" t="inlineStr">
      <is>
        <t>k.A.</t>
      </is>
    </oc>
    <nc r="BV76" t="inlineStr">
      <is>
        <t>k. A.</t>
      </is>
    </nc>
  </rcc>
  <rcc rId="17155" sId="9">
    <oc r="BW76" t="inlineStr">
      <is>
        <t>k.A.</t>
      </is>
    </oc>
    <nc r="BW76" t="inlineStr">
      <is>
        <t>k. A.</t>
      </is>
    </nc>
  </rcc>
  <rcc rId="17156" sId="9">
    <oc r="BX76" t="inlineStr">
      <is>
        <t>k.A.</t>
      </is>
    </oc>
    <nc r="BX76" t="inlineStr">
      <is>
        <t>k. A.</t>
      </is>
    </nc>
  </rcc>
  <rcc rId="17157" sId="9">
    <oc r="BY76" t="inlineStr">
      <is>
        <t>k.A.</t>
      </is>
    </oc>
    <nc r="BY76" t="inlineStr">
      <is>
        <t>k. A.</t>
      </is>
    </nc>
  </rcc>
  <rcc rId="17158" sId="9">
    <oc r="CB76" t="inlineStr">
      <is>
        <t>k.A.</t>
      </is>
    </oc>
    <nc r="CB76" t="inlineStr">
      <is>
        <t>k. A.</t>
      </is>
    </nc>
  </rcc>
  <rcc rId="17159" sId="9">
    <oc r="CC76" t="inlineStr">
      <is>
        <t>k.A.</t>
      </is>
    </oc>
    <nc r="CC76" t="inlineStr">
      <is>
        <t>k. A.</t>
      </is>
    </nc>
  </rcc>
  <rcc rId="17160" sId="9">
    <oc r="F6" t="inlineStr">
      <is>
        <t>k.A.</t>
      </is>
    </oc>
    <nc r="F6" t="inlineStr">
      <is>
        <t>k. A.</t>
      </is>
    </nc>
  </rcc>
  <rcc rId="17161" sId="9">
    <oc r="G6" t="inlineStr">
      <is>
        <t>k.A.</t>
      </is>
    </oc>
    <nc r="G6" t="inlineStr">
      <is>
        <t>k. A.</t>
      </is>
    </nc>
  </rcc>
  <rcc rId="17162" sId="9">
    <oc r="P6" t="inlineStr">
      <is>
        <t>k.A.</t>
      </is>
    </oc>
    <nc r="P6" t="inlineStr">
      <is>
        <t>k. A.</t>
      </is>
    </nc>
  </rcc>
  <rcc rId="17163" sId="9">
    <oc r="Q6" t="inlineStr">
      <is>
        <t>k.A.</t>
      </is>
    </oc>
    <nc r="Q6" t="inlineStr">
      <is>
        <t>k. A.</t>
      </is>
    </nc>
  </rcc>
  <rcc rId="17164" sId="9">
    <oc r="T6" t="inlineStr">
      <is>
        <t>k.A.</t>
      </is>
    </oc>
    <nc r="T6" t="inlineStr">
      <is>
        <t>k. A.</t>
      </is>
    </nc>
  </rcc>
  <rcc rId="17165" sId="9">
    <oc r="Y6" t="inlineStr">
      <is>
        <t>k.A.</t>
      </is>
    </oc>
    <nc r="Y6" t="inlineStr">
      <is>
        <t>k. A.</t>
      </is>
    </nc>
  </rcc>
  <rcc rId="17166" sId="9">
    <oc r="Z6" t="inlineStr">
      <is>
        <t>k.A.</t>
      </is>
    </oc>
    <nc r="Z6" t="inlineStr">
      <is>
        <t>k. A.</t>
      </is>
    </nc>
  </rcc>
  <rcc rId="17167" sId="9">
    <oc r="AA6" t="inlineStr">
      <is>
        <t>k.A.</t>
      </is>
    </oc>
    <nc r="AA6" t="inlineStr">
      <is>
        <t>k. A.</t>
      </is>
    </nc>
  </rcc>
  <rcc rId="17168" sId="9">
    <oc r="AB6" t="inlineStr">
      <is>
        <t>k.A.</t>
      </is>
    </oc>
    <nc r="AB6" t="inlineStr">
      <is>
        <t>k. A.</t>
      </is>
    </nc>
  </rcc>
  <rcc rId="17169" sId="9">
    <oc r="AC6" t="inlineStr">
      <is>
        <t>k.A.</t>
      </is>
    </oc>
    <nc r="AC6" t="inlineStr">
      <is>
        <t>k. A.</t>
      </is>
    </nc>
  </rcc>
  <rcc rId="17170" sId="9">
    <oc r="AD6" t="inlineStr">
      <is>
        <t>k.A.</t>
      </is>
    </oc>
    <nc r="AD6" t="inlineStr">
      <is>
        <t>k. A.</t>
      </is>
    </nc>
  </rcc>
  <rcc rId="17171" sId="9">
    <oc r="AE6" t="inlineStr">
      <is>
        <t>k.A.</t>
      </is>
    </oc>
    <nc r="AE6" t="inlineStr">
      <is>
        <t>k. A.</t>
      </is>
    </nc>
  </rcc>
  <rcc rId="17172" sId="9">
    <oc r="AF6" t="inlineStr">
      <is>
        <t>k.A.</t>
      </is>
    </oc>
    <nc r="AF6" t="inlineStr">
      <is>
        <t>k. A.</t>
      </is>
    </nc>
  </rcc>
  <rcc rId="17173" sId="9">
    <oc r="AG6" t="inlineStr">
      <is>
        <t>k.A.</t>
      </is>
    </oc>
    <nc r="AG6" t="inlineStr">
      <is>
        <t>k. A.</t>
      </is>
    </nc>
  </rcc>
  <rcc rId="17174" sId="9">
    <oc r="AH6" t="inlineStr">
      <is>
        <t>k.A.</t>
      </is>
    </oc>
    <nc r="AH6" t="inlineStr">
      <is>
        <t>k. A.</t>
      </is>
    </nc>
  </rcc>
  <rcc rId="17175" sId="9">
    <oc r="AI6" t="inlineStr">
      <is>
        <t>k.A.</t>
      </is>
    </oc>
    <nc r="AI6" t="inlineStr">
      <is>
        <t>k. A.</t>
      </is>
    </nc>
  </rcc>
  <rcc rId="17176" sId="9">
    <oc r="AJ6" t="inlineStr">
      <is>
        <t>k.A.</t>
      </is>
    </oc>
    <nc r="AJ6" t="inlineStr">
      <is>
        <t>k. A.</t>
      </is>
    </nc>
  </rcc>
  <rcc rId="17177" sId="9">
    <oc r="AK6" t="inlineStr">
      <is>
        <t>k.A.</t>
      </is>
    </oc>
    <nc r="AK6" t="inlineStr">
      <is>
        <t>k. A.</t>
      </is>
    </nc>
  </rcc>
  <rcc rId="17178" sId="9">
    <oc r="AM6" t="inlineStr">
      <is>
        <t>k.A.</t>
      </is>
    </oc>
    <nc r="AM6" t="inlineStr">
      <is>
        <t>k. A.</t>
      </is>
    </nc>
  </rcc>
  <rcc rId="17179" sId="9">
    <oc r="AN6" t="inlineStr">
      <is>
        <t>k.A.</t>
      </is>
    </oc>
    <nc r="AN6" t="inlineStr">
      <is>
        <t>k. A.</t>
      </is>
    </nc>
  </rcc>
  <rcc rId="17180" sId="9">
    <oc r="AO6" t="inlineStr">
      <is>
        <t>k.A.</t>
      </is>
    </oc>
    <nc r="AO6" t="inlineStr">
      <is>
        <t>k. A.</t>
      </is>
    </nc>
  </rcc>
  <rcc rId="17181" sId="9">
    <oc r="AR6" t="inlineStr">
      <is>
        <t>k.A.</t>
      </is>
    </oc>
    <nc r="AR6" t="inlineStr">
      <is>
        <t>k. A.</t>
      </is>
    </nc>
  </rcc>
  <rcc rId="17182" sId="9">
    <oc r="AS6" t="inlineStr">
      <is>
        <t>k.A.</t>
      </is>
    </oc>
    <nc r="AS6" t="inlineStr">
      <is>
        <t>k. A.</t>
      </is>
    </nc>
  </rcc>
  <rcc rId="17183" sId="9">
    <oc r="AT6" t="inlineStr">
      <is>
        <t>k.A.</t>
      </is>
    </oc>
    <nc r="AT6" t="inlineStr">
      <is>
        <t>k. A.</t>
      </is>
    </nc>
  </rcc>
  <rcc rId="17184" sId="9">
    <oc r="AW6" t="inlineStr">
      <is>
        <t>k.A.</t>
      </is>
    </oc>
    <nc r="AW6" t="inlineStr">
      <is>
        <t>k. A.</t>
      </is>
    </nc>
  </rcc>
  <rcc rId="17185" sId="9">
    <oc r="AX6" t="inlineStr">
      <is>
        <t>k.A.</t>
      </is>
    </oc>
    <nc r="AX6" t="inlineStr">
      <is>
        <t>k. A.</t>
      </is>
    </nc>
  </rcc>
  <rcc rId="17186" sId="9">
    <oc r="AY6" t="inlineStr">
      <is>
        <t>k.A.</t>
      </is>
    </oc>
    <nc r="AY6" t="inlineStr">
      <is>
        <t>k. A.</t>
      </is>
    </nc>
  </rcc>
  <rcc rId="17187" sId="9">
    <oc r="AZ6" t="inlineStr">
      <is>
        <t>k.A.</t>
      </is>
    </oc>
    <nc r="AZ6" t="inlineStr">
      <is>
        <t>k. A.</t>
      </is>
    </nc>
  </rcc>
  <rcc rId="17188" sId="9">
    <oc r="BA6" t="inlineStr">
      <is>
        <t>k.A.</t>
      </is>
    </oc>
    <nc r="BA6" t="inlineStr">
      <is>
        <t>k. A.</t>
      </is>
    </nc>
  </rcc>
  <rcc rId="17189" sId="9">
    <oc r="BB6" t="inlineStr">
      <is>
        <t>k.A.</t>
      </is>
    </oc>
    <nc r="BB6" t="inlineStr">
      <is>
        <t>k. A.</t>
      </is>
    </nc>
  </rcc>
  <rcc rId="17190" sId="9">
    <oc r="BD6" t="inlineStr">
      <is>
        <t>k.A.</t>
      </is>
    </oc>
    <nc r="BD6" t="inlineStr">
      <is>
        <t>k. A.</t>
      </is>
    </nc>
  </rcc>
  <rcc rId="17191" sId="9">
    <oc r="BE6" t="inlineStr">
      <is>
        <t>k.A.</t>
      </is>
    </oc>
    <nc r="BE6" t="inlineStr">
      <is>
        <t>k. A.</t>
      </is>
    </nc>
  </rcc>
  <rcc rId="17192" sId="9">
    <oc r="BF6" t="inlineStr">
      <is>
        <t>k.A.</t>
      </is>
    </oc>
    <nc r="BF6" t="inlineStr">
      <is>
        <t>k. A.</t>
      </is>
    </nc>
  </rcc>
  <rcc rId="17193" sId="9">
    <oc r="BG6" t="inlineStr">
      <is>
        <t>k.A.</t>
      </is>
    </oc>
    <nc r="BG6" t="inlineStr">
      <is>
        <t>k. A.</t>
      </is>
    </nc>
  </rcc>
  <rcc rId="17194" sId="9">
    <oc r="BH6" t="inlineStr">
      <is>
        <t>k.A.</t>
      </is>
    </oc>
    <nc r="BH6" t="inlineStr">
      <is>
        <t>k. A.</t>
      </is>
    </nc>
  </rcc>
  <rcc rId="17195" sId="9">
    <oc r="BI6" t="inlineStr">
      <is>
        <t>k.A.</t>
      </is>
    </oc>
    <nc r="BI6" t="inlineStr">
      <is>
        <t>k. A.</t>
      </is>
    </nc>
  </rcc>
  <rcc rId="17196" sId="9">
    <oc r="BJ6" t="inlineStr">
      <is>
        <t>k.A.</t>
      </is>
    </oc>
    <nc r="BJ6" t="inlineStr">
      <is>
        <t>k. A.</t>
      </is>
    </nc>
  </rcc>
  <rcc rId="17197" sId="9">
    <oc r="BK6" t="inlineStr">
      <is>
        <t>k.A.</t>
      </is>
    </oc>
    <nc r="BK6" t="inlineStr">
      <is>
        <t>k. A.</t>
      </is>
    </nc>
  </rcc>
  <rcc rId="17198" sId="9">
    <oc r="BL6" t="inlineStr">
      <is>
        <t>k.A.</t>
      </is>
    </oc>
    <nc r="BL6" t="inlineStr">
      <is>
        <t>k. A.</t>
      </is>
    </nc>
  </rcc>
  <rcc rId="17199" sId="9">
    <oc r="BM6" t="inlineStr">
      <is>
        <t>k.A.</t>
      </is>
    </oc>
    <nc r="BM6" t="inlineStr">
      <is>
        <t>k. A.</t>
      </is>
    </nc>
  </rcc>
  <rcc rId="17200" sId="9">
    <oc r="BN6" t="inlineStr">
      <is>
        <t>k.A.</t>
      </is>
    </oc>
    <nc r="BN6" t="inlineStr">
      <is>
        <t>k. A.</t>
      </is>
    </nc>
  </rcc>
  <rcc rId="17201" sId="9">
    <oc r="BO6" t="inlineStr">
      <is>
        <t>k.A.</t>
      </is>
    </oc>
    <nc r="BO6" t="inlineStr">
      <is>
        <t>k. A.</t>
      </is>
    </nc>
  </rcc>
  <rcc rId="17202" sId="9">
    <oc r="BP6" t="inlineStr">
      <is>
        <t>k.A.</t>
      </is>
    </oc>
    <nc r="BP6" t="inlineStr">
      <is>
        <t>k. A.</t>
      </is>
    </nc>
  </rcc>
  <rcc rId="17203" sId="9">
    <oc r="BQ6" t="inlineStr">
      <is>
        <t>k.A.</t>
      </is>
    </oc>
    <nc r="BQ6" t="inlineStr">
      <is>
        <t>k. A.</t>
      </is>
    </nc>
  </rcc>
  <rcc rId="17204" sId="9">
    <oc r="BR6" t="inlineStr">
      <is>
        <t>k.A.</t>
      </is>
    </oc>
    <nc r="BR6" t="inlineStr">
      <is>
        <t>k. A.</t>
      </is>
    </nc>
  </rcc>
  <rcc rId="17205" sId="9">
    <oc r="BS6" t="inlineStr">
      <is>
        <t>k.A.</t>
      </is>
    </oc>
    <nc r="BS6" t="inlineStr">
      <is>
        <t>k. A.</t>
      </is>
    </nc>
  </rcc>
  <rcc rId="17206" sId="9">
    <oc r="BT6" t="inlineStr">
      <is>
        <t>k.A.</t>
      </is>
    </oc>
    <nc r="BT6" t="inlineStr">
      <is>
        <t>k. A.</t>
      </is>
    </nc>
  </rcc>
  <rcc rId="17207" sId="9">
    <oc r="BU6" t="inlineStr">
      <is>
        <t>k.A.</t>
      </is>
    </oc>
    <nc r="BU6" t="inlineStr">
      <is>
        <t>k. A.</t>
      </is>
    </nc>
  </rcc>
  <rcc rId="17208" sId="9">
    <oc r="BV6" t="inlineStr">
      <is>
        <t>k.A.</t>
      </is>
    </oc>
    <nc r="BV6" t="inlineStr">
      <is>
        <t>k. A.</t>
      </is>
    </nc>
  </rcc>
  <rcc rId="17209" sId="9">
    <oc r="BW6" t="inlineStr">
      <is>
        <t>k.A.</t>
      </is>
    </oc>
    <nc r="BW6" t="inlineStr">
      <is>
        <t>k. A.</t>
      </is>
    </nc>
  </rcc>
  <rcc rId="17210" sId="9">
    <oc r="BX6" t="inlineStr">
      <is>
        <t>k.A.</t>
      </is>
    </oc>
    <nc r="BX6" t="inlineStr">
      <is>
        <t>k. A.</t>
      </is>
    </nc>
  </rcc>
  <rcc rId="17211" sId="9">
    <oc r="BY6" t="inlineStr">
      <is>
        <t>k.A.</t>
      </is>
    </oc>
    <nc r="BY6" t="inlineStr">
      <is>
        <t>k. A.</t>
      </is>
    </nc>
  </rcc>
  <rcc rId="17212" sId="9">
    <oc r="CB6" t="inlineStr">
      <is>
        <t>k.A.</t>
      </is>
    </oc>
    <nc r="CB6" t="inlineStr">
      <is>
        <t>k. A.</t>
      </is>
    </nc>
  </rcc>
  <rcc rId="17213" sId="9">
    <oc r="CC6" t="inlineStr">
      <is>
        <t>k.A.</t>
      </is>
    </oc>
    <nc r="CC6" t="inlineStr">
      <is>
        <t>k. A.</t>
      </is>
    </nc>
  </rcc>
  <rcc rId="17214" sId="9">
    <oc r="F12" t="inlineStr">
      <is>
        <t>k.A.</t>
      </is>
    </oc>
    <nc r="F12" t="inlineStr">
      <is>
        <t>k. A.</t>
      </is>
    </nc>
  </rcc>
  <rcc rId="17215" sId="9">
    <oc r="G12" t="inlineStr">
      <is>
        <t>k.A.</t>
      </is>
    </oc>
    <nc r="G12" t="inlineStr">
      <is>
        <t>k. A.</t>
      </is>
    </nc>
  </rcc>
  <rcc rId="17216" sId="9">
    <oc r="P12" t="inlineStr">
      <is>
        <t>k.A.</t>
      </is>
    </oc>
    <nc r="P12" t="inlineStr">
      <is>
        <t>k. A.</t>
      </is>
    </nc>
  </rcc>
  <rcc rId="17217" sId="9">
    <oc r="Q12" t="inlineStr">
      <is>
        <t>k.A.</t>
      </is>
    </oc>
    <nc r="Q12" t="inlineStr">
      <is>
        <t>k. A.</t>
      </is>
    </nc>
  </rcc>
  <rcc rId="17218" sId="9">
    <oc r="T12" t="inlineStr">
      <is>
        <t>k.A.</t>
      </is>
    </oc>
    <nc r="T12" t="inlineStr">
      <is>
        <t>k. A.</t>
      </is>
    </nc>
  </rcc>
  <rcc rId="17219" sId="9">
    <oc r="Y12" t="inlineStr">
      <is>
        <t>k.A.</t>
      </is>
    </oc>
    <nc r="Y12" t="inlineStr">
      <is>
        <t>k. A.</t>
      </is>
    </nc>
  </rcc>
  <rcc rId="17220" sId="9">
    <oc r="Z12" t="inlineStr">
      <is>
        <t>k.A.</t>
      </is>
    </oc>
    <nc r="Z12" t="inlineStr">
      <is>
        <t>k. A.</t>
      </is>
    </nc>
  </rcc>
  <rcc rId="17221" sId="9">
    <oc r="AA12" t="inlineStr">
      <is>
        <t>k.A.</t>
      </is>
    </oc>
    <nc r="AA12" t="inlineStr">
      <is>
        <t>k. A.</t>
      </is>
    </nc>
  </rcc>
  <rcc rId="17222" sId="9">
    <oc r="AB12" t="inlineStr">
      <is>
        <t>k.A.</t>
      </is>
    </oc>
    <nc r="AB12" t="inlineStr">
      <is>
        <t>k. A.</t>
      </is>
    </nc>
  </rcc>
  <rcc rId="17223" sId="9">
    <oc r="AC12" t="inlineStr">
      <is>
        <t>k.A.</t>
      </is>
    </oc>
    <nc r="AC12" t="inlineStr">
      <is>
        <t>k. A.</t>
      </is>
    </nc>
  </rcc>
  <rcc rId="17224" sId="9">
    <oc r="AD12" t="inlineStr">
      <is>
        <t>k.A.</t>
      </is>
    </oc>
    <nc r="AD12" t="inlineStr">
      <is>
        <t>k. A.</t>
      </is>
    </nc>
  </rcc>
  <rcc rId="17225" sId="9">
    <oc r="AE12" t="inlineStr">
      <is>
        <t>k.A.</t>
      </is>
    </oc>
    <nc r="AE12" t="inlineStr">
      <is>
        <t>k. A.</t>
      </is>
    </nc>
  </rcc>
  <rcc rId="17226" sId="9">
    <oc r="AF12" t="inlineStr">
      <is>
        <t>k.A.</t>
      </is>
    </oc>
    <nc r="AF12" t="inlineStr">
      <is>
        <t>k. A.</t>
      </is>
    </nc>
  </rcc>
  <rcc rId="17227" sId="9">
    <oc r="AG12" t="inlineStr">
      <is>
        <t>k.A.</t>
      </is>
    </oc>
    <nc r="AG12" t="inlineStr">
      <is>
        <t>k. A.</t>
      </is>
    </nc>
  </rcc>
  <rcc rId="17228" sId="9">
    <oc r="AH12" t="inlineStr">
      <is>
        <t>k.A.</t>
      </is>
    </oc>
    <nc r="AH12" t="inlineStr">
      <is>
        <t>k. A.</t>
      </is>
    </nc>
  </rcc>
  <rcc rId="17229" sId="9">
    <oc r="AI12" t="inlineStr">
      <is>
        <t>k.A.</t>
      </is>
    </oc>
    <nc r="AI12" t="inlineStr">
      <is>
        <t>k. A.</t>
      </is>
    </nc>
  </rcc>
  <rcc rId="17230" sId="9">
    <oc r="AJ12" t="inlineStr">
      <is>
        <t>k.A.</t>
      </is>
    </oc>
    <nc r="AJ12" t="inlineStr">
      <is>
        <t>k. A.</t>
      </is>
    </nc>
  </rcc>
  <rcc rId="17231" sId="9">
    <oc r="AK12" t="inlineStr">
      <is>
        <t>k.A.</t>
      </is>
    </oc>
    <nc r="AK12" t="inlineStr">
      <is>
        <t>k. A.</t>
      </is>
    </nc>
  </rcc>
  <rcc rId="17232" sId="9">
    <oc r="AM12" t="inlineStr">
      <is>
        <t>k.A.</t>
      </is>
    </oc>
    <nc r="AM12" t="inlineStr">
      <is>
        <t>k. A.</t>
      </is>
    </nc>
  </rcc>
  <rcc rId="17233" sId="9">
    <oc r="AN12" t="inlineStr">
      <is>
        <t>k.A.</t>
      </is>
    </oc>
    <nc r="AN12" t="inlineStr">
      <is>
        <t>k. A.</t>
      </is>
    </nc>
  </rcc>
  <rcc rId="17234" sId="9">
    <oc r="AO12" t="inlineStr">
      <is>
        <t>k.A.</t>
      </is>
    </oc>
    <nc r="AO12" t="inlineStr">
      <is>
        <t>k. A.</t>
      </is>
    </nc>
  </rcc>
  <rcc rId="17235" sId="9">
    <oc r="AR12" t="inlineStr">
      <is>
        <t>k.A.</t>
      </is>
    </oc>
    <nc r="AR12" t="inlineStr">
      <is>
        <t>k. A.</t>
      </is>
    </nc>
  </rcc>
  <rcc rId="17236" sId="9">
    <oc r="AS12" t="inlineStr">
      <is>
        <t>k.A.</t>
      </is>
    </oc>
    <nc r="AS12" t="inlineStr">
      <is>
        <t>k. A.</t>
      </is>
    </nc>
  </rcc>
  <rcc rId="17237" sId="9">
    <oc r="AT12" t="inlineStr">
      <is>
        <t>k.A.</t>
      </is>
    </oc>
    <nc r="AT12" t="inlineStr">
      <is>
        <t>k. A.</t>
      </is>
    </nc>
  </rcc>
  <rcc rId="17238" sId="9">
    <oc r="AW12" t="inlineStr">
      <is>
        <t>k.A.</t>
      </is>
    </oc>
    <nc r="AW12" t="inlineStr">
      <is>
        <t>k. A.</t>
      </is>
    </nc>
  </rcc>
  <rcc rId="17239" sId="9">
    <oc r="AX12" t="inlineStr">
      <is>
        <t>k.A.</t>
      </is>
    </oc>
    <nc r="AX12" t="inlineStr">
      <is>
        <t>k. A.</t>
      </is>
    </nc>
  </rcc>
  <rcc rId="17240" sId="9">
    <oc r="AY12" t="inlineStr">
      <is>
        <t>k.A.</t>
      </is>
    </oc>
    <nc r="AY12" t="inlineStr">
      <is>
        <t>k. A.</t>
      </is>
    </nc>
  </rcc>
  <rcc rId="17241" sId="9">
    <oc r="AZ12" t="inlineStr">
      <is>
        <t>k.A.</t>
      </is>
    </oc>
    <nc r="AZ12" t="inlineStr">
      <is>
        <t>k. A.</t>
      </is>
    </nc>
  </rcc>
  <rcc rId="17242" sId="9">
    <oc r="BA12" t="inlineStr">
      <is>
        <t>k.A.</t>
      </is>
    </oc>
    <nc r="BA12" t="inlineStr">
      <is>
        <t>k. A.</t>
      </is>
    </nc>
  </rcc>
  <rcc rId="17243" sId="9">
    <oc r="BB12" t="inlineStr">
      <is>
        <t>k.A.</t>
      </is>
    </oc>
    <nc r="BB12" t="inlineStr">
      <is>
        <t>k. A.</t>
      </is>
    </nc>
  </rcc>
  <rcc rId="17244" sId="9">
    <oc r="BD12" t="inlineStr">
      <is>
        <t>k.A.</t>
      </is>
    </oc>
    <nc r="BD12" t="inlineStr">
      <is>
        <t>k. A.</t>
      </is>
    </nc>
  </rcc>
  <rcc rId="17245" sId="9">
    <oc r="BE12" t="inlineStr">
      <is>
        <t>k.A.</t>
      </is>
    </oc>
    <nc r="BE12" t="inlineStr">
      <is>
        <t>k. A.</t>
      </is>
    </nc>
  </rcc>
  <rcc rId="17246" sId="9">
    <oc r="BF12" t="inlineStr">
      <is>
        <t>k.A.</t>
      </is>
    </oc>
    <nc r="BF12" t="inlineStr">
      <is>
        <t>k. A.</t>
      </is>
    </nc>
  </rcc>
  <rcc rId="17247" sId="9">
    <oc r="BG12" t="inlineStr">
      <is>
        <t>k.A.</t>
      </is>
    </oc>
    <nc r="BG12" t="inlineStr">
      <is>
        <t>k. A.</t>
      </is>
    </nc>
  </rcc>
  <rcc rId="17248" sId="9">
    <oc r="BH12" t="inlineStr">
      <is>
        <t>k.A.</t>
      </is>
    </oc>
    <nc r="BH12" t="inlineStr">
      <is>
        <t>k. A.</t>
      </is>
    </nc>
  </rcc>
  <rcc rId="17249" sId="9">
    <oc r="BI12" t="inlineStr">
      <is>
        <t>k.A.</t>
      </is>
    </oc>
    <nc r="BI12" t="inlineStr">
      <is>
        <t>k. A.</t>
      </is>
    </nc>
  </rcc>
  <rcc rId="17250" sId="9">
    <oc r="BJ12" t="inlineStr">
      <is>
        <t>k.A.</t>
      </is>
    </oc>
    <nc r="BJ12" t="inlineStr">
      <is>
        <t>k. A.</t>
      </is>
    </nc>
  </rcc>
  <rcc rId="17251" sId="9">
    <oc r="BK12" t="inlineStr">
      <is>
        <t>k.A.</t>
      </is>
    </oc>
    <nc r="BK12" t="inlineStr">
      <is>
        <t>k. A.</t>
      </is>
    </nc>
  </rcc>
  <rcc rId="17252" sId="9">
    <oc r="BL12" t="inlineStr">
      <is>
        <t>k.A.</t>
      </is>
    </oc>
    <nc r="BL12" t="inlineStr">
      <is>
        <t>k. A.</t>
      </is>
    </nc>
  </rcc>
  <rcc rId="17253" sId="9">
    <oc r="BM12" t="inlineStr">
      <is>
        <t>k.A.</t>
      </is>
    </oc>
    <nc r="BM12" t="inlineStr">
      <is>
        <t>k. A.</t>
      </is>
    </nc>
  </rcc>
  <rcc rId="17254" sId="9">
    <oc r="BN12" t="inlineStr">
      <is>
        <t>k.A.</t>
      </is>
    </oc>
    <nc r="BN12" t="inlineStr">
      <is>
        <t>k. A.</t>
      </is>
    </nc>
  </rcc>
  <rcc rId="17255" sId="9">
    <oc r="BO12" t="inlineStr">
      <is>
        <t>k.A.</t>
      </is>
    </oc>
    <nc r="BO12" t="inlineStr">
      <is>
        <t>k. A.</t>
      </is>
    </nc>
  </rcc>
  <rcc rId="17256" sId="9">
    <oc r="BP12" t="inlineStr">
      <is>
        <t>k.A.</t>
      </is>
    </oc>
    <nc r="BP12" t="inlineStr">
      <is>
        <t>k. A.</t>
      </is>
    </nc>
  </rcc>
  <rcc rId="17257" sId="9">
    <oc r="BQ12" t="inlineStr">
      <is>
        <t>k.A.</t>
      </is>
    </oc>
    <nc r="BQ12" t="inlineStr">
      <is>
        <t>k. A.</t>
      </is>
    </nc>
  </rcc>
  <rcc rId="17258" sId="9">
    <oc r="BR12" t="inlineStr">
      <is>
        <t>k.A.</t>
      </is>
    </oc>
    <nc r="BR12" t="inlineStr">
      <is>
        <t>k. A.</t>
      </is>
    </nc>
  </rcc>
  <rcc rId="17259" sId="9">
    <oc r="BS12" t="inlineStr">
      <is>
        <t>k.A.</t>
      </is>
    </oc>
    <nc r="BS12" t="inlineStr">
      <is>
        <t>k. A.</t>
      </is>
    </nc>
  </rcc>
  <rcc rId="17260" sId="9">
    <oc r="BT12" t="inlineStr">
      <is>
        <t>k.A.</t>
      </is>
    </oc>
    <nc r="BT12" t="inlineStr">
      <is>
        <t>k. A.</t>
      </is>
    </nc>
  </rcc>
  <rcc rId="17261" sId="9">
    <oc r="BU12" t="inlineStr">
      <is>
        <t>k.A.</t>
      </is>
    </oc>
    <nc r="BU12" t="inlineStr">
      <is>
        <t>k. A.</t>
      </is>
    </nc>
  </rcc>
  <rcc rId="17262" sId="9">
    <oc r="BV12" t="inlineStr">
      <is>
        <t>k.A.</t>
      </is>
    </oc>
    <nc r="BV12" t="inlineStr">
      <is>
        <t>k. A.</t>
      </is>
    </nc>
  </rcc>
  <rcc rId="17263" sId="9">
    <oc r="BW12" t="inlineStr">
      <is>
        <t>k.A.</t>
      </is>
    </oc>
    <nc r="BW12" t="inlineStr">
      <is>
        <t>k. A.</t>
      </is>
    </nc>
  </rcc>
  <rcc rId="17264" sId="9">
    <oc r="BX12" t="inlineStr">
      <is>
        <t>k.A.</t>
      </is>
    </oc>
    <nc r="BX12" t="inlineStr">
      <is>
        <t>k. A.</t>
      </is>
    </nc>
  </rcc>
  <rcc rId="17265" sId="9">
    <oc r="BY12" t="inlineStr">
      <is>
        <t>k.A.</t>
      </is>
    </oc>
    <nc r="BY12" t="inlineStr">
      <is>
        <t>k. A.</t>
      </is>
    </nc>
  </rcc>
  <rcc rId="17266" sId="9">
    <oc r="CB12" t="inlineStr">
      <is>
        <t>k.A.</t>
      </is>
    </oc>
    <nc r="CB12" t="inlineStr">
      <is>
        <t>k. A.</t>
      </is>
    </nc>
  </rcc>
  <rcc rId="17267" sId="9">
    <oc r="CC12" t="inlineStr">
      <is>
        <t>k.A.</t>
      </is>
    </oc>
    <nc r="CC12" t="inlineStr">
      <is>
        <t>k. A.</t>
      </is>
    </nc>
  </rcc>
  <rcc rId="17268" sId="9">
    <oc r="F58" t="inlineStr">
      <is>
        <t>k.A.</t>
      </is>
    </oc>
    <nc r="F58" t="inlineStr">
      <is>
        <t>k. A.</t>
      </is>
    </nc>
  </rcc>
  <rcc rId="17269" sId="9">
    <oc r="G58" t="inlineStr">
      <is>
        <t>k.A.</t>
      </is>
    </oc>
    <nc r="G58" t="inlineStr">
      <is>
        <t>k. A.</t>
      </is>
    </nc>
  </rcc>
  <rcc rId="17270" sId="9">
    <oc r="P58" t="inlineStr">
      <is>
        <t>k.A.</t>
      </is>
    </oc>
    <nc r="P58" t="inlineStr">
      <is>
        <t>k. A.</t>
      </is>
    </nc>
  </rcc>
  <rcc rId="17271" sId="9">
    <oc r="Q58" t="inlineStr">
      <is>
        <t>k.A.</t>
      </is>
    </oc>
    <nc r="Q58" t="inlineStr">
      <is>
        <t>k. A.</t>
      </is>
    </nc>
  </rcc>
  <rcc rId="17272" sId="9">
    <oc r="T58" t="inlineStr">
      <is>
        <t>k.A.</t>
      </is>
    </oc>
    <nc r="T58" t="inlineStr">
      <is>
        <t>k. A.</t>
      </is>
    </nc>
  </rcc>
  <rcc rId="17273" sId="9">
    <oc r="Y58" t="inlineStr">
      <is>
        <t>k.A.</t>
      </is>
    </oc>
    <nc r="Y58" t="inlineStr">
      <is>
        <t>k. A.</t>
      </is>
    </nc>
  </rcc>
  <rcc rId="17274" sId="9">
    <oc r="Z58" t="inlineStr">
      <is>
        <t>k.A.</t>
      </is>
    </oc>
    <nc r="Z58" t="inlineStr">
      <is>
        <t>k. A.</t>
      </is>
    </nc>
  </rcc>
  <rcc rId="17275" sId="9">
    <oc r="AA58" t="inlineStr">
      <is>
        <t>k.A.</t>
      </is>
    </oc>
    <nc r="AA58" t="inlineStr">
      <is>
        <t>k. A.</t>
      </is>
    </nc>
  </rcc>
  <rcc rId="17276" sId="9">
    <oc r="AB58" t="inlineStr">
      <is>
        <t>k.A.</t>
      </is>
    </oc>
    <nc r="AB58" t="inlineStr">
      <is>
        <t>k. A.</t>
      </is>
    </nc>
  </rcc>
  <rcc rId="17277" sId="9">
    <oc r="AC58" t="inlineStr">
      <is>
        <t>k.A.</t>
      </is>
    </oc>
    <nc r="AC58" t="inlineStr">
      <is>
        <t>k. A.</t>
      </is>
    </nc>
  </rcc>
  <rcc rId="17278" sId="9">
    <oc r="AD58" t="inlineStr">
      <is>
        <t>k.A.</t>
      </is>
    </oc>
    <nc r="AD58" t="inlineStr">
      <is>
        <t>k. A.</t>
      </is>
    </nc>
  </rcc>
  <rcc rId="17279" sId="9">
    <oc r="AE58" t="inlineStr">
      <is>
        <t>k.A.</t>
      </is>
    </oc>
    <nc r="AE58" t="inlineStr">
      <is>
        <t>k. A.</t>
      </is>
    </nc>
  </rcc>
  <rcc rId="17280" sId="9">
    <oc r="AF58" t="inlineStr">
      <is>
        <t>k.A.</t>
      </is>
    </oc>
    <nc r="AF58" t="inlineStr">
      <is>
        <t>k. A.</t>
      </is>
    </nc>
  </rcc>
  <rcc rId="17281" sId="9">
    <oc r="AG58" t="inlineStr">
      <is>
        <t>k.A.</t>
      </is>
    </oc>
    <nc r="AG58" t="inlineStr">
      <is>
        <t>k. A.</t>
      </is>
    </nc>
  </rcc>
  <rcc rId="17282" sId="9">
    <oc r="AH58" t="inlineStr">
      <is>
        <t>k.A.</t>
      </is>
    </oc>
    <nc r="AH58" t="inlineStr">
      <is>
        <t>k. A.</t>
      </is>
    </nc>
  </rcc>
  <rcc rId="17283" sId="9">
    <oc r="AI58" t="inlineStr">
      <is>
        <t>k.A.</t>
      </is>
    </oc>
    <nc r="AI58" t="inlineStr">
      <is>
        <t>k. A.</t>
      </is>
    </nc>
  </rcc>
  <rcc rId="17284" sId="9">
    <oc r="AJ58" t="inlineStr">
      <is>
        <t>k.A.</t>
      </is>
    </oc>
    <nc r="AJ58" t="inlineStr">
      <is>
        <t>k. A.</t>
      </is>
    </nc>
  </rcc>
  <rcc rId="17285" sId="9">
    <oc r="AK58" t="inlineStr">
      <is>
        <t>k.A.</t>
      </is>
    </oc>
    <nc r="AK58" t="inlineStr">
      <is>
        <t>k. A.</t>
      </is>
    </nc>
  </rcc>
  <rcc rId="17286" sId="9">
    <oc r="AM58" t="inlineStr">
      <is>
        <t>k.A.</t>
      </is>
    </oc>
    <nc r="AM58" t="inlineStr">
      <is>
        <t>k. A.</t>
      </is>
    </nc>
  </rcc>
  <rcc rId="17287" sId="9">
    <oc r="AN58" t="inlineStr">
      <is>
        <t>k.A.</t>
      </is>
    </oc>
    <nc r="AN58" t="inlineStr">
      <is>
        <t>k. A.</t>
      </is>
    </nc>
  </rcc>
  <rcc rId="17288" sId="9">
    <oc r="AO58" t="inlineStr">
      <is>
        <t>k.A.</t>
      </is>
    </oc>
    <nc r="AO58" t="inlineStr">
      <is>
        <t>k. A.</t>
      </is>
    </nc>
  </rcc>
  <rcc rId="17289" sId="9">
    <oc r="AR58" t="inlineStr">
      <is>
        <t>k.A.</t>
      </is>
    </oc>
    <nc r="AR58" t="inlineStr">
      <is>
        <t>k. A.</t>
      </is>
    </nc>
  </rcc>
  <rcc rId="17290" sId="9">
    <oc r="AS58" t="inlineStr">
      <is>
        <t>k.A.</t>
      </is>
    </oc>
    <nc r="AS58" t="inlineStr">
      <is>
        <t>k. A.</t>
      </is>
    </nc>
  </rcc>
  <rcc rId="17291" sId="9">
    <oc r="AT58" t="inlineStr">
      <is>
        <t>k.A.</t>
      </is>
    </oc>
    <nc r="AT58" t="inlineStr">
      <is>
        <t>k. A.</t>
      </is>
    </nc>
  </rcc>
  <rcc rId="17292" sId="9">
    <oc r="AW58" t="inlineStr">
      <is>
        <t>k.A.</t>
      </is>
    </oc>
    <nc r="AW58" t="inlineStr">
      <is>
        <t>k. A.</t>
      </is>
    </nc>
  </rcc>
  <rcc rId="17293" sId="9">
    <oc r="AX58" t="inlineStr">
      <is>
        <t>k.A.</t>
      </is>
    </oc>
    <nc r="AX58" t="inlineStr">
      <is>
        <t>k. A.</t>
      </is>
    </nc>
  </rcc>
  <rcc rId="17294" sId="9">
    <oc r="AY58" t="inlineStr">
      <is>
        <t>k.A.</t>
      </is>
    </oc>
    <nc r="AY58" t="inlineStr">
      <is>
        <t>k. A.</t>
      </is>
    </nc>
  </rcc>
  <rcc rId="17295" sId="9">
    <oc r="AZ58" t="inlineStr">
      <is>
        <t>k.A.</t>
      </is>
    </oc>
    <nc r="AZ58" t="inlineStr">
      <is>
        <t>k. A.</t>
      </is>
    </nc>
  </rcc>
  <rcc rId="17296" sId="9">
    <oc r="BA58" t="inlineStr">
      <is>
        <t>k.A.</t>
      </is>
    </oc>
    <nc r="BA58" t="inlineStr">
      <is>
        <t>k. A.</t>
      </is>
    </nc>
  </rcc>
  <rcc rId="17297" sId="9">
    <oc r="BB58" t="inlineStr">
      <is>
        <t>k.A.</t>
      </is>
    </oc>
    <nc r="BB58" t="inlineStr">
      <is>
        <t>k. A.</t>
      </is>
    </nc>
  </rcc>
  <rcc rId="17298" sId="9">
    <oc r="BD58" t="inlineStr">
      <is>
        <t>k.A.</t>
      </is>
    </oc>
    <nc r="BD58" t="inlineStr">
      <is>
        <t>k. A.</t>
      </is>
    </nc>
  </rcc>
  <rcc rId="17299" sId="9">
    <oc r="BE58" t="inlineStr">
      <is>
        <t>k.A.</t>
      </is>
    </oc>
    <nc r="BE58" t="inlineStr">
      <is>
        <t>k. A.</t>
      </is>
    </nc>
  </rcc>
  <rcc rId="17300" sId="9">
    <oc r="BF58" t="inlineStr">
      <is>
        <t>k.A.</t>
      </is>
    </oc>
    <nc r="BF58" t="inlineStr">
      <is>
        <t>k. A.</t>
      </is>
    </nc>
  </rcc>
  <rcc rId="17301" sId="9">
    <oc r="BG58" t="inlineStr">
      <is>
        <t>k.A.</t>
      </is>
    </oc>
    <nc r="BG58" t="inlineStr">
      <is>
        <t>k. A.</t>
      </is>
    </nc>
  </rcc>
  <rcc rId="17302" sId="9">
    <oc r="BH58" t="inlineStr">
      <is>
        <t>k.A.</t>
      </is>
    </oc>
    <nc r="BH58" t="inlineStr">
      <is>
        <t>k. A.</t>
      </is>
    </nc>
  </rcc>
  <rcc rId="17303" sId="9">
    <oc r="BI58" t="inlineStr">
      <is>
        <t>k.A.</t>
      </is>
    </oc>
    <nc r="BI58" t="inlineStr">
      <is>
        <t>k. A.</t>
      </is>
    </nc>
  </rcc>
  <rcc rId="17304" sId="9">
    <oc r="BJ58" t="inlineStr">
      <is>
        <t>k.A.</t>
      </is>
    </oc>
    <nc r="BJ58" t="inlineStr">
      <is>
        <t>k. A.</t>
      </is>
    </nc>
  </rcc>
  <rcc rId="17305" sId="9">
    <oc r="BK58" t="inlineStr">
      <is>
        <t>k.A.</t>
      </is>
    </oc>
    <nc r="BK58" t="inlineStr">
      <is>
        <t>k. A.</t>
      </is>
    </nc>
  </rcc>
  <rcc rId="17306" sId="9">
    <oc r="BL58" t="inlineStr">
      <is>
        <t>k.A.</t>
      </is>
    </oc>
    <nc r="BL58" t="inlineStr">
      <is>
        <t>k. A.</t>
      </is>
    </nc>
  </rcc>
  <rcc rId="17307" sId="9">
    <oc r="BM58" t="inlineStr">
      <is>
        <t>k.A.</t>
      </is>
    </oc>
    <nc r="BM58" t="inlineStr">
      <is>
        <t>k. A.</t>
      </is>
    </nc>
  </rcc>
  <rcc rId="17308" sId="9">
    <oc r="BN58" t="inlineStr">
      <is>
        <t>k.A.</t>
      </is>
    </oc>
    <nc r="BN58" t="inlineStr">
      <is>
        <t>k. A.</t>
      </is>
    </nc>
  </rcc>
  <rcc rId="17309" sId="9">
    <oc r="BO58" t="inlineStr">
      <is>
        <t>k.A.</t>
      </is>
    </oc>
    <nc r="BO58" t="inlineStr">
      <is>
        <t>k. A.</t>
      </is>
    </nc>
  </rcc>
  <rcc rId="17310" sId="9">
    <oc r="BP58" t="inlineStr">
      <is>
        <t>k.A.</t>
      </is>
    </oc>
    <nc r="BP58" t="inlineStr">
      <is>
        <t>k. A.</t>
      </is>
    </nc>
  </rcc>
  <rcc rId="17311" sId="9">
    <oc r="BQ58" t="inlineStr">
      <is>
        <t>k.A.</t>
      </is>
    </oc>
    <nc r="BQ58" t="inlineStr">
      <is>
        <t>k. A.</t>
      </is>
    </nc>
  </rcc>
  <rcc rId="17312" sId="9">
    <oc r="BR58" t="inlineStr">
      <is>
        <t>k.A.</t>
      </is>
    </oc>
    <nc r="BR58" t="inlineStr">
      <is>
        <t>k. A.</t>
      </is>
    </nc>
  </rcc>
  <rcc rId="17313" sId="9">
    <oc r="BS58" t="inlineStr">
      <is>
        <t>k.A.</t>
      </is>
    </oc>
    <nc r="BS58" t="inlineStr">
      <is>
        <t>k. A.</t>
      </is>
    </nc>
  </rcc>
  <rcc rId="17314" sId="9">
    <oc r="BT58" t="inlineStr">
      <is>
        <t>k.A.</t>
      </is>
    </oc>
    <nc r="BT58" t="inlineStr">
      <is>
        <t>k. A.</t>
      </is>
    </nc>
  </rcc>
  <rcc rId="17315" sId="9">
    <oc r="BU58" t="inlineStr">
      <is>
        <t>k.A.</t>
      </is>
    </oc>
    <nc r="BU58" t="inlineStr">
      <is>
        <t>k. A.</t>
      </is>
    </nc>
  </rcc>
  <rcc rId="17316" sId="9">
    <oc r="BV58" t="inlineStr">
      <is>
        <t>k.A.</t>
      </is>
    </oc>
    <nc r="BV58" t="inlineStr">
      <is>
        <t>k. A.</t>
      </is>
    </nc>
  </rcc>
  <rcc rId="17317" sId="9">
    <oc r="BW58" t="inlineStr">
      <is>
        <t>k.A.</t>
      </is>
    </oc>
    <nc r="BW58" t="inlineStr">
      <is>
        <t>k. A.</t>
      </is>
    </nc>
  </rcc>
  <rcc rId="17318" sId="9">
    <oc r="BX58" t="inlineStr">
      <is>
        <t>k.A.</t>
      </is>
    </oc>
    <nc r="BX58" t="inlineStr">
      <is>
        <t>k. A.</t>
      </is>
    </nc>
  </rcc>
  <rcc rId="17319" sId="9">
    <oc r="BY58" t="inlineStr">
      <is>
        <t>k.A.</t>
      </is>
    </oc>
    <nc r="BY58" t="inlineStr">
      <is>
        <t>k. A.</t>
      </is>
    </nc>
  </rcc>
  <rcc rId="17320" sId="9">
    <oc r="CB58" t="inlineStr">
      <is>
        <t>k.A.</t>
      </is>
    </oc>
    <nc r="CB58" t="inlineStr">
      <is>
        <t>k. A.</t>
      </is>
    </nc>
  </rcc>
  <rcc rId="17321" sId="9">
    <oc r="CC58" t="inlineStr">
      <is>
        <t>k.A.</t>
      </is>
    </oc>
    <nc r="CC58" t="inlineStr">
      <is>
        <t>k. A.</t>
      </is>
    </nc>
  </rcc>
  <rcc rId="17322" sId="9">
    <oc r="F66" t="inlineStr">
      <is>
        <t>k.A.</t>
      </is>
    </oc>
    <nc r="F66" t="inlineStr">
      <is>
        <t>k. A.</t>
      </is>
    </nc>
  </rcc>
  <rcc rId="17323" sId="9">
    <oc r="G66" t="inlineStr">
      <is>
        <t>k.A.</t>
      </is>
    </oc>
    <nc r="G66" t="inlineStr">
      <is>
        <t>k. A.</t>
      </is>
    </nc>
  </rcc>
  <rcc rId="17324" sId="9">
    <oc r="P66" t="inlineStr">
      <is>
        <t>k.A.</t>
      </is>
    </oc>
    <nc r="P66" t="inlineStr">
      <is>
        <t>k. A.</t>
      </is>
    </nc>
  </rcc>
  <rcc rId="17325" sId="9">
    <oc r="Q66" t="inlineStr">
      <is>
        <t>k.A.</t>
      </is>
    </oc>
    <nc r="Q66" t="inlineStr">
      <is>
        <t>k. A.</t>
      </is>
    </nc>
  </rcc>
  <rcc rId="17326" sId="9">
    <oc r="T66" t="inlineStr">
      <is>
        <t>k.A.</t>
      </is>
    </oc>
    <nc r="T66" t="inlineStr">
      <is>
        <t>k. A.</t>
      </is>
    </nc>
  </rcc>
  <rcc rId="17327" sId="9">
    <oc r="Y66" t="inlineStr">
      <is>
        <t>k.A.</t>
      </is>
    </oc>
    <nc r="Y66" t="inlineStr">
      <is>
        <t>k. A.</t>
      </is>
    </nc>
  </rcc>
  <rcc rId="17328" sId="9">
    <oc r="Z66" t="inlineStr">
      <is>
        <t>k.A.</t>
      </is>
    </oc>
    <nc r="Z66" t="inlineStr">
      <is>
        <t>k. A.</t>
      </is>
    </nc>
  </rcc>
  <rcc rId="17329" sId="9">
    <oc r="AA66" t="inlineStr">
      <is>
        <t>k.A.</t>
      </is>
    </oc>
    <nc r="AA66" t="inlineStr">
      <is>
        <t>k. A.</t>
      </is>
    </nc>
  </rcc>
  <rcc rId="17330" sId="9">
    <oc r="AB66" t="inlineStr">
      <is>
        <t>k.A.</t>
      </is>
    </oc>
    <nc r="AB66" t="inlineStr">
      <is>
        <t>k. A.</t>
      </is>
    </nc>
  </rcc>
  <rcc rId="17331" sId="9">
    <oc r="AC66" t="inlineStr">
      <is>
        <t>k.A.</t>
      </is>
    </oc>
    <nc r="AC66" t="inlineStr">
      <is>
        <t>k. A.</t>
      </is>
    </nc>
  </rcc>
  <rcc rId="17332" sId="9">
    <oc r="AD66" t="inlineStr">
      <is>
        <t>k.A.</t>
      </is>
    </oc>
    <nc r="AD66" t="inlineStr">
      <is>
        <t>k. A.</t>
      </is>
    </nc>
  </rcc>
  <rcc rId="17333" sId="9">
    <oc r="AE66" t="inlineStr">
      <is>
        <t>k.A.</t>
      </is>
    </oc>
    <nc r="AE66" t="inlineStr">
      <is>
        <t>k. A.</t>
      </is>
    </nc>
  </rcc>
  <rcc rId="17334" sId="9">
    <oc r="AF66" t="inlineStr">
      <is>
        <t>k.A.</t>
      </is>
    </oc>
    <nc r="AF66" t="inlineStr">
      <is>
        <t>k. A.</t>
      </is>
    </nc>
  </rcc>
  <rcc rId="17335" sId="9">
    <oc r="AG66" t="inlineStr">
      <is>
        <t>k.A.</t>
      </is>
    </oc>
    <nc r="AG66" t="inlineStr">
      <is>
        <t>k. A.</t>
      </is>
    </nc>
  </rcc>
  <rcc rId="17336" sId="9">
    <oc r="AH66" t="inlineStr">
      <is>
        <t>k.A.</t>
      </is>
    </oc>
    <nc r="AH66" t="inlineStr">
      <is>
        <t>k. A.</t>
      </is>
    </nc>
  </rcc>
  <rcc rId="17337" sId="9">
    <oc r="AI66" t="inlineStr">
      <is>
        <t>k.A.</t>
      </is>
    </oc>
    <nc r="AI66" t="inlineStr">
      <is>
        <t>k. A.</t>
      </is>
    </nc>
  </rcc>
  <rcc rId="17338" sId="9">
    <oc r="AJ66" t="inlineStr">
      <is>
        <t>k.A.</t>
      </is>
    </oc>
    <nc r="AJ66" t="inlineStr">
      <is>
        <t>k. A.</t>
      </is>
    </nc>
  </rcc>
  <rcc rId="17339" sId="9">
    <oc r="AK66" t="inlineStr">
      <is>
        <t>k.A.</t>
      </is>
    </oc>
    <nc r="AK66" t="inlineStr">
      <is>
        <t>k. A.</t>
      </is>
    </nc>
  </rcc>
  <rcc rId="17340" sId="9">
    <oc r="AM66" t="inlineStr">
      <is>
        <t>k.A.</t>
      </is>
    </oc>
    <nc r="AM66" t="inlineStr">
      <is>
        <t>k. A.</t>
      </is>
    </nc>
  </rcc>
  <rcc rId="17341" sId="9">
    <oc r="AN66" t="inlineStr">
      <is>
        <t>k.A.</t>
      </is>
    </oc>
    <nc r="AN66" t="inlineStr">
      <is>
        <t>k. A.</t>
      </is>
    </nc>
  </rcc>
  <rcc rId="17342" sId="9">
    <oc r="AO66" t="inlineStr">
      <is>
        <t>k.A.</t>
      </is>
    </oc>
    <nc r="AO66" t="inlineStr">
      <is>
        <t>k. A.</t>
      </is>
    </nc>
  </rcc>
  <rcc rId="17343" sId="9">
    <oc r="AR66" t="inlineStr">
      <is>
        <t>k.A.</t>
      </is>
    </oc>
    <nc r="AR66" t="inlineStr">
      <is>
        <t>k. A.</t>
      </is>
    </nc>
  </rcc>
  <rcc rId="17344" sId="9">
    <oc r="AS66" t="inlineStr">
      <is>
        <t>k.A.</t>
      </is>
    </oc>
    <nc r="AS66" t="inlineStr">
      <is>
        <t>k. A.</t>
      </is>
    </nc>
  </rcc>
  <rcc rId="17345" sId="9">
    <oc r="AT66" t="inlineStr">
      <is>
        <t>k.A.</t>
      </is>
    </oc>
    <nc r="AT66" t="inlineStr">
      <is>
        <t>k. A.</t>
      </is>
    </nc>
  </rcc>
  <rcc rId="17346" sId="9">
    <oc r="AW66" t="inlineStr">
      <is>
        <t>k.A.</t>
      </is>
    </oc>
    <nc r="AW66" t="inlineStr">
      <is>
        <t>k. A.</t>
      </is>
    </nc>
  </rcc>
  <rcc rId="17347" sId="9">
    <oc r="AX66" t="inlineStr">
      <is>
        <t>k.A.</t>
      </is>
    </oc>
    <nc r="AX66" t="inlineStr">
      <is>
        <t>k. A.</t>
      </is>
    </nc>
  </rcc>
  <rcc rId="17348" sId="9">
    <oc r="AY66" t="inlineStr">
      <is>
        <t>k.A.</t>
      </is>
    </oc>
    <nc r="AY66" t="inlineStr">
      <is>
        <t>k. A.</t>
      </is>
    </nc>
  </rcc>
  <rcc rId="17349" sId="9">
    <oc r="AZ66" t="inlineStr">
      <is>
        <t>k.A.</t>
      </is>
    </oc>
    <nc r="AZ66" t="inlineStr">
      <is>
        <t>k. A.</t>
      </is>
    </nc>
  </rcc>
  <rcc rId="17350" sId="9">
    <oc r="BA66" t="inlineStr">
      <is>
        <t>k.A.</t>
      </is>
    </oc>
    <nc r="BA66" t="inlineStr">
      <is>
        <t>k. A.</t>
      </is>
    </nc>
  </rcc>
  <rcc rId="17351" sId="9">
    <oc r="BB66" t="inlineStr">
      <is>
        <t>k.A.</t>
      </is>
    </oc>
    <nc r="BB66" t="inlineStr">
      <is>
        <t>k. A.</t>
      </is>
    </nc>
  </rcc>
  <rcc rId="17352" sId="9">
    <oc r="BD66" t="inlineStr">
      <is>
        <t>k.A.</t>
      </is>
    </oc>
    <nc r="BD66" t="inlineStr">
      <is>
        <t>k. A.</t>
      </is>
    </nc>
  </rcc>
  <rcc rId="17353" sId="9">
    <oc r="BE66" t="inlineStr">
      <is>
        <t>k.A.</t>
      </is>
    </oc>
    <nc r="BE66" t="inlineStr">
      <is>
        <t>k. A.</t>
      </is>
    </nc>
  </rcc>
  <rcc rId="17354" sId="9">
    <oc r="BF66" t="inlineStr">
      <is>
        <t>k.A.</t>
      </is>
    </oc>
    <nc r="BF66" t="inlineStr">
      <is>
        <t>k. A.</t>
      </is>
    </nc>
  </rcc>
  <rcc rId="17355" sId="9">
    <oc r="BG66" t="inlineStr">
      <is>
        <t>k.A.</t>
      </is>
    </oc>
    <nc r="BG66" t="inlineStr">
      <is>
        <t>k. A.</t>
      </is>
    </nc>
  </rcc>
  <rcc rId="17356" sId="9">
    <oc r="BH66" t="inlineStr">
      <is>
        <t>k.A.</t>
      </is>
    </oc>
    <nc r="BH66" t="inlineStr">
      <is>
        <t>k. A.</t>
      </is>
    </nc>
  </rcc>
  <rcc rId="17357" sId="9">
    <oc r="BI66" t="inlineStr">
      <is>
        <t>k.A.</t>
      </is>
    </oc>
    <nc r="BI66" t="inlineStr">
      <is>
        <t>k. A.</t>
      </is>
    </nc>
  </rcc>
  <rcc rId="17358" sId="9">
    <oc r="BJ66" t="inlineStr">
      <is>
        <t>k.A.</t>
      </is>
    </oc>
    <nc r="BJ66" t="inlineStr">
      <is>
        <t>k. A.</t>
      </is>
    </nc>
  </rcc>
  <rcc rId="17359" sId="9">
    <oc r="BK66" t="inlineStr">
      <is>
        <t>k.A.</t>
      </is>
    </oc>
    <nc r="BK66" t="inlineStr">
      <is>
        <t>k. A.</t>
      </is>
    </nc>
  </rcc>
  <rcc rId="17360" sId="9">
    <oc r="BL66" t="inlineStr">
      <is>
        <t>k.A.</t>
      </is>
    </oc>
    <nc r="BL66" t="inlineStr">
      <is>
        <t>k. A.</t>
      </is>
    </nc>
  </rcc>
  <rcc rId="17361" sId="9">
    <oc r="BM66" t="inlineStr">
      <is>
        <t>k.A.</t>
      </is>
    </oc>
    <nc r="BM66" t="inlineStr">
      <is>
        <t>k. A.</t>
      </is>
    </nc>
  </rcc>
  <rcc rId="17362" sId="9">
    <oc r="BN66" t="inlineStr">
      <is>
        <t>k.A.</t>
      </is>
    </oc>
    <nc r="BN66" t="inlineStr">
      <is>
        <t>k. A.</t>
      </is>
    </nc>
  </rcc>
  <rcc rId="17363" sId="9">
    <oc r="BO66" t="inlineStr">
      <is>
        <t>k.A.</t>
      </is>
    </oc>
    <nc r="BO66" t="inlineStr">
      <is>
        <t>k. A.</t>
      </is>
    </nc>
  </rcc>
  <rcc rId="17364" sId="9">
    <oc r="BP66" t="inlineStr">
      <is>
        <t>k.A.</t>
      </is>
    </oc>
    <nc r="BP66" t="inlineStr">
      <is>
        <t>k. A.</t>
      </is>
    </nc>
  </rcc>
  <rcc rId="17365" sId="9">
    <oc r="BQ66" t="inlineStr">
      <is>
        <t>k.A.</t>
      </is>
    </oc>
    <nc r="BQ66" t="inlineStr">
      <is>
        <t>k. A.</t>
      </is>
    </nc>
  </rcc>
  <rcc rId="17366" sId="9">
    <oc r="BR66" t="inlineStr">
      <is>
        <t>k.A.</t>
      </is>
    </oc>
    <nc r="BR66" t="inlineStr">
      <is>
        <t>k. A.</t>
      </is>
    </nc>
  </rcc>
  <rcc rId="17367" sId="9">
    <oc r="BS66" t="inlineStr">
      <is>
        <t>k.A.</t>
      </is>
    </oc>
    <nc r="BS66" t="inlineStr">
      <is>
        <t>k. A.</t>
      </is>
    </nc>
  </rcc>
  <rcc rId="17368" sId="9">
    <oc r="BT66" t="inlineStr">
      <is>
        <t>k.A.</t>
      </is>
    </oc>
    <nc r="BT66" t="inlineStr">
      <is>
        <t>k. A.</t>
      </is>
    </nc>
  </rcc>
  <rcc rId="17369" sId="9">
    <oc r="BU66" t="inlineStr">
      <is>
        <t>k.A.</t>
      </is>
    </oc>
    <nc r="BU66" t="inlineStr">
      <is>
        <t>k. A.</t>
      </is>
    </nc>
  </rcc>
  <rcc rId="17370" sId="9">
    <oc r="BV66" t="inlineStr">
      <is>
        <t>k.A.</t>
      </is>
    </oc>
    <nc r="BV66" t="inlineStr">
      <is>
        <t>k. A.</t>
      </is>
    </nc>
  </rcc>
  <rcc rId="17371" sId="9">
    <oc r="BW66" t="inlineStr">
      <is>
        <t>k.A.</t>
      </is>
    </oc>
    <nc r="BW66" t="inlineStr">
      <is>
        <t>k. A.</t>
      </is>
    </nc>
  </rcc>
  <rcc rId="17372" sId="9">
    <oc r="BX66" t="inlineStr">
      <is>
        <t>k.A.</t>
      </is>
    </oc>
    <nc r="BX66" t="inlineStr">
      <is>
        <t>k. A.</t>
      </is>
    </nc>
  </rcc>
  <rcc rId="17373" sId="9">
    <oc r="BY66" t="inlineStr">
      <is>
        <t>k.A.</t>
      </is>
    </oc>
    <nc r="BY66" t="inlineStr">
      <is>
        <t>k. A.</t>
      </is>
    </nc>
  </rcc>
  <rcc rId="17374" sId="9">
    <oc r="CB66" t="inlineStr">
      <is>
        <t>k.A.</t>
      </is>
    </oc>
    <nc r="CB66" t="inlineStr">
      <is>
        <t>k. A.</t>
      </is>
    </nc>
  </rcc>
  <rcc rId="17375" sId="9">
    <oc r="CC66" t="inlineStr">
      <is>
        <t>k.A.</t>
      </is>
    </oc>
    <nc r="CC66" t="inlineStr">
      <is>
        <t>k. A.</t>
      </is>
    </nc>
  </rcc>
  <rcc rId="17376" sId="9">
    <oc r="F110" t="inlineStr">
      <is>
        <t>k.A.</t>
      </is>
    </oc>
    <nc r="F110" t="inlineStr">
      <is>
        <t>k. A.</t>
      </is>
    </nc>
  </rcc>
  <rcc rId="17377" sId="9">
    <oc r="G110" t="inlineStr">
      <is>
        <t>k.A.</t>
      </is>
    </oc>
    <nc r="G110" t="inlineStr">
      <is>
        <t>k. A.</t>
      </is>
    </nc>
  </rcc>
  <rcc rId="17378" sId="9">
    <oc r="P110" t="inlineStr">
      <is>
        <t>k.A.</t>
      </is>
    </oc>
    <nc r="P110" t="inlineStr">
      <is>
        <t>k. A.</t>
      </is>
    </nc>
  </rcc>
  <rcc rId="17379" sId="9">
    <oc r="Q110" t="inlineStr">
      <is>
        <t>k.A.</t>
      </is>
    </oc>
    <nc r="Q110" t="inlineStr">
      <is>
        <t>k. A.</t>
      </is>
    </nc>
  </rcc>
  <rcc rId="17380" sId="9">
    <oc r="T110" t="inlineStr">
      <is>
        <t>k.A.</t>
      </is>
    </oc>
    <nc r="T110" t="inlineStr">
      <is>
        <t>k. A.</t>
      </is>
    </nc>
  </rcc>
  <rcc rId="17381" sId="9">
    <oc r="Y110" t="inlineStr">
      <is>
        <t>k.A.</t>
      </is>
    </oc>
    <nc r="Y110" t="inlineStr">
      <is>
        <t>k. A.</t>
      </is>
    </nc>
  </rcc>
  <rcc rId="17382" sId="9">
    <oc r="Z110" t="inlineStr">
      <is>
        <t>k.A.</t>
      </is>
    </oc>
    <nc r="Z110" t="inlineStr">
      <is>
        <t>k. A.</t>
      </is>
    </nc>
  </rcc>
  <rcc rId="17383" sId="9">
    <oc r="AA110" t="inlineStr">
      <is>
        <t>k.A.</t>
      </is>
    </oc>
    <nc r="AA110" t="inlineStr">
      <is>
        <t>k. A.</t>
      </is>
    </nc>
  </rcc>
  <rcc rId="17384" sId="9">
    <oc r="AB110" t="inlineStr">
      <is>
        <t>k.A.</t>
      </is>
    </oc>
    <nc r="AB110" t="inlineStr">
      <is>
        <t>k. A.</t>
      </is>
    </nc>
  </rcc>
  <rcc rId="17385" sId="9">
    <oc r="AC110" t="inlineStr">
      <is>
        <t>k.A.</t>
      </is>
    </oc>
    <nc r="AC110" t="inlineStr">
      <is>
        <t>k. A.</t>
      </is>
    </nc>
  </rcc>
  <rcc rId="17386" sId="9">
    <oc r="AD110" t="inlineStr">
      <is>
        <t>k.A.</t>
      </is>
    </oc>
    <nc r="AD110" t="inlineStr">
      <is>
        <t>k. A.</t>
      </is>
    </nc>
  </rcc>
  <rcc rId="17387" sId="9">
    <oc r="AE110" t="inlineStr">
      <is>
        <t>k.A.</t>
      </is>
    </oc>
    <nc r="AE110" t="inlineStr">
      <is>
        <t>k. A.</t>
      </is>
    </nc>
  </rcc>
  <rcc rId="17388" sId="9">
    <oc r="AF110" t="inlineStr">
      <is>
        <t>k.A.</t>
      </is>
    </oc>
    <nc r="AF110" t="inlineStr">
      <is>
        <t>k. A.</t>
      </is>
    </nc>
  </rcc>
  <rcc rId="17389" sId="9">
    <oc r="AG110" t="inlineStr">
      <is>
        <t>k.A.</t>
      </is>
    </oc>
    <nc r="AG110" t="inlineStr">
      <is>
        <t>k. A.</t>
      </is>
    </nc>
  </rcc>
  <rcc rId="17390" sId="9">
    <oc r="AH110" t="inlineStr">
      <is>
        <t>k.A.</t>
      </is>
    </oc>
    <nc r="AH110" t="inlineStr">
      <is>
        <t>k. A.</t>
      </is>
    </nc>
  </rcc>
  <rcc rId="17391" sId="9">
    <oc r="AI110" t="inlineStr">
      <is>
        <t>k.A.</t>
      </is>
    </oc>
    <nc r="AI110" t="inlineStr">
      <is>
        <t>k. A.</t>
      </is>
    </nc>
  </rcc>
  <rcc rId="17392" sId="9">
    <oc r="AJ110" t="inlineStr">
      <is>
        <t>k.A.</t>
      </is>
    </oc>
    <nc r="AJ110" t="inlineStr">
      <is>
        <t>k. A.</t>
      </is>
    </nc>
  </rcc>
  <rcc rId="17393" sId="9">
    <oc r="AK110" t="inlineStr">
      <is>
        <t>k.A.</t>
      </is>
    </oc>
    <nc r="AK110" t="inlineStr">
      <is>
        <t>k. A.</t>
      </is>
    </nc>
  </rcc>
  <rcc rId="17394" sId="9">
    <oc r="AM110" t="inlineStr">
      <is>
        <t>k.A.</t>
      </is>
    </oc>
    <nc r="AM110" t="inlineStr">
      <is>
        <t>k. A.</t>
      </is>
    </nc>
  </rcc>
  <rcc rId="17395" sId="9">
    <oc r="AN110" t="inlineStr">
      <is>
        <t>k.A.</t>
      </is>
    </oc>
    <nc r="AN110" t="inlineStr">
      <is>
        <t>k. A.</t>
      </is>
    </nc>
  </rcc>
  <rcc rId="17396" sId="9">
    <oc r="AO110" t="inlineStr">
      <is>
        <t>k.A.</t>
      </is>
    </oc>
    <nc r="AO110" t="inlineStr">
      <is>
        <t>k. A.</t>
      </is>
    </nc>
  </rcc>
  <rcc rId="17397" sId="9">
    <oc r="AR110" t="inlineStr">
      <is>
        <t>k.A.</t>
      </is>
    </oc>
    <nc r="AR110" t="inlineStr">
      <is>
        <t>k. A.</t>
      </is>
    </nc>
  </rcc>
  <rcc rId="17398" sId="9">
    <oc r="AS110" t="inlineStr">
      <is>
        <t>k.A.</t>
      </is>
    </oc>
    <nc r="AS110" t="inlineStr">
      <is>
        <t>k. A.</t>
      </is>
    </nc>
  </rcc>
  <rcc rId="17399" sId="9">
    <oc r="AT110" t="inlineStr">
      <is>
        <t>k.A.</t>
      </is>
    </oc>
    <nc r="AT110" t="inlineStr">
      <is>
        <t>k. A.</t>
      </is>
    </nc>
  </rcc>
  <rcc rId="17400" sId="9">
    <oc r="AW110" t="inlineStr">
      <is>
        <t>k.A.</t>
      </is>
    </oc>
    <nc r="AW110" t="inlineStr">
      <is>
        <t>k. A.</t>
      </is>
    </nc>
  </rcc>
  <rcc rId="17401" sId="9">
    <oc r="AX110" t="inlineStr">
      <is>
        <t>k.A.</t>
      </is>
    </oc>
    <nc r="AX110" t="inlineStr">
      <is>
        <t>k. A.</t>
      </is>
    </nc>
  </rcc>
  <rcc rId="17402" sId="9">
    <oc r="AY110" t="inlineStr">
      <is>
        <t>k.A.</t>
      </is>
    </oc>
    <nc r="AY110" t="inlineStr">
      <is>
        <t>k. A.</t>
      </is>
    </nc>
  </rcc>
  <rcc rId="17403" sId="9">
    <oc r="AZ110" t="inlineStr">
      <is>
        <t>k.A.</t>
      </is>
    </oc>
    <nc r="AZ110" t="inlineStr">
      <is>
        <t>k. A.</t>
      </is>
    </nc>
  </rcc>
  <rcc rId="17404" sId="9">
    <oc r="BA110" t="inlineStr">
      <is>
        <t>k.A.</t>
      </is>
    </oc>
    <nc r="BA110" t="inlineStr">
      <is>
        <t>k. A.</t>
      </is>
    </nc>
  </rcc>
  <rcc rId="17405" sId="9">
    <oc r="BB110" t="inlineStr">
      <is>
        <t>k.A.</t>
      </is>
    </oc>
    <nc r="BB110" t="inlineStr">
      <is>
        <t>k. A.</t>
      </is>
    </nc>
  </rcc>
  <rcc rId="17406" sId="9">
    <oc r="BD110" t="inlineStr">
      <is>
        <t>k.A.</t>
      </is>
    </oc>
    <nc r="BD110" t="inlineStr">
      <is>
        <t>k. A.</t>
      </is>
    </nc>
  </rcc>
  <rcc rId="17407" sId="9">
    <oc r="BE110" t="inlineStr">
      <is>
        <t>k.A.</t>
      </is>
    </oc>
    <nc r="BE110" t="inlineStr">
      <is>
        <t>k. A.</t>
      </is>
    </nc>
  </rcc>
  <rcc rId="17408" sId="9">
    <oc r="BF110" t="inlineStr">
      <is>
        <t>k.A.</t>
      </is>
    </oc>
    <nc r="BF110" t="inlineStr">
      <is>
        <t>k. A.</t>
      </is>
    </nc>
  </rcc>
  <rcc rId="17409" sId="9">
    <oc r="BG110" t="inlineStr">
      <is>
        <t>k.A.</t>
      </is>
    </oc>
    <nc r="BG110" t="inlineStr">
      <is>
        <t>k. A.</t>
      </is>
    </nc>
  </rcc>
  <rcc rId="17410" sId="9">
    <oc r="BH110" t="inlineStr">
      <is>
        <t>k.A.</t>
      </is>
    </oc>
    <nc r="BH110" t="inlineStr">
      <is>
        <t>k. A.</t>
      </is>
    </nc>
  </rcc>
  <rcc rId="17411" sId="9">
    <oc r="BI110" t="inlineStr">
      <is>
        <t>k.A.</t>
      </is>
    </oc>
    <nc r="BI110" t="inlineStr">
      <is>
        <t>k. A.</t>
      </is>
    </nc>
  </rcc>
  <rcc rId="17412" sId="9">
    <oc r="BJ110" t="inlineStr">
      <is>
        <t>k.A.</t>
      </is>
    </oc>
    <nc r="BJ110" t="inlineStr">
      <is>
        <t>k. A.</t>
      </is>
    </nc>
  </rcc>
  <rcc rId="17413" sId="9">
    <oc r="BK110" t="inlineStr">
      <is>
        <t>k.A.</t>
      </is>
    </oc>
    <nc r="BK110" t="inlineStr">
      <is>
        <t>k. A.</t>
      </is>
    </nc>
  </rcc>
  <rcc rId="17414" sId="9">
    <oc r="BL110" t="inlineStr">
      <is>
        <t>k.A.</t>
      </is>
    </oc>
    <nc r="BL110" t="inlineStr">
      <is>
        <t>k. A.</t>
      </is>
    </nc>
  </rcc>
  <rcc rId="17415" sId="9">
    <oc r="BM110" t="inlineStr">
      <is>
        <t>k.A.</t>
      </is>
    </oc>
    <nc r="BM110" t="inlineStr">
      <is>
        <t>k. A.</t>
      </is>
    </nc>
  </rcc>
  <rcc rId="17416" sId="9">
    <oc r="BN110" t="inlineStr">
      <is>
        <t>k.A.</t>
      </is>
    </oc>
    <nc r="BN110" t="inlineStr">
      <is>
        <t>k. A.</t>
      </is>
    </nc>
  </rcc>
  <rcc rId="17417" sId="9">
    <oc r="BO110" t="inlineStr">
      <is>
        <t>k.A.</t>
      </is>
    </oc>
    <nc r="BO110" t="inlineStr">
      <is>
        <t>k. A.</t>
      </is>
    </nc>
  </rcc>
  <rcc rId="17418" sId="9">
    <oc r="BP110" t="inlineStr">
      <is>
        <t>k.A.</t>
      </is>
    </oc>
    <nc r="BP110" t="inlineStr">
      <is>
        <t>k. A.</t>
      </is>
    </nc>
  </rcc>
  <rcc rId="17419" sId="9">
    <oc r="BQ110" t="inlineStr">
      <is>
        <t>k.A.</t>
      </is>
    </oc>
    <nc r="BQ110" t="inlineStr">
      <is>
        <t>k. A.</t>
      </is>
    </nc>
  </rcc>
  <rcc rId="17420" sId="9">
    <oc r="BR110" t="inlineStr">
      <is>
        <t>k.A.</t>
      </is>
    </oc>
    <nc r="BR110" t="inlineStr">
      <is>
        <t>k. A.</t>
      </is>
    </nc>
  </rcc>
  <rcc rId="17421" sId="9">
    <oc r="BS110" t="inlineStr">
      <is>
        <t>k.A.</t>
      </is>
    </oc>
    <nc r="BS110" t="inlineStr">
      <is>
        <t>k. A.</t>
      </is>
    </nc>
  </rcc>
  <rcc rId="17422" sId="9">
    <oc r="BT110" t="inlineStr">
      <is>
        <t>k.A.</t>
      </is>
    </oc>
    <nc r="BT110" t="inlineStr">
      <is>
        <t>k. A.</t>
      </is>
    </nc>
  </rcc>
  <rcc rId="17423" sId="9">
    <oc r="BU110" t="inlineStr">
      <is>
        <t>k.A.</t>
      </is>
    </oc>
    <nc r="BU110" t="inlineStr">
      <is>
        <t>k. A.</t>
      </is>
    </nc>
  </rcc>
  <rcc rId="17424" sId="9">
    <oc r="BV110" t="inlineStr">
      <is>
        <t>k.A.</t>
      </is>
    </oc>
    <nc r="BV110" t="inlineStr">
      <is>
        <t>k. A.</t>
      </is>
    </nc>
  </rcc>
  <rcc rId="17425" sId="9">
    <oc r="BW110" t="inlineStr">
      <is>
        <t>k.A.</t>
      </is>
    </oc>
    <nc r="BW110" t="inlineStr">
      <is>
        <t>k. A.</t>
      </is>
    </nc>
  </rcc>
  <rcc rId="17426" sId="9">
    <oc r="BX110" t="inlineStr">
      <is>
        <t>k.A.</t>
      </is>
    </oc>
    <nc r="BX110" t="inlineStr">
      <is>
        <t>k. A.</t>
      </is>
    </nc>
  </rcc>
  <rcc rId="17427" sId="9">
    <oc r="BY110" t="inlineStr">
      <is>
        <t>k.A.</t>
      </is>
    </oc>
    <nc r="BY110" t="inlineStr">
      <is>
        <t>k. A.</t>
      </is>
    </nc>
  </rcc>
  <rcc rId="17428" sId="9">
    <oc r="CB110" t="inlineStr">
      <is>
        <t>k.A.</t>
      </is>
    </oc>
    <nc r="CB110" t="inlineStr">
      <is>
        <t>k. A.</t>
      </is>
    </nc>
  </rcc>
  <rcc rId="17429" sId="9">
    <oc r="CC110" t="inlineStr">
      <is>
        <t>k.A.</t>
      </is>
    </oc>
    <nc r="CC110" t="inlineStr">
      <is>
        <t>k. A.</t>
      </is>
    </nc>
  </rcc>
  <rcc rId="17430" sId="9">
    <oc r="E96" t="inlineStr">
      <is>
        <t>k.A.</t>
      </is>
    </oc>
    <nc r="E96" t="inlineStr">
      <is>
        <t>k. A.</t>
      </is>
    </nc>
  </rcc>
  <rcc rId="17431" sId="9">
    <oc r="F96" t="inlineStr">
      <is>
        <t>k.A.</t>
      </is>
    </oc>
    <nc r="F96" t="inlineStr">
      <is>
        <t>k. A.</t>
      </is>
    </nc>
  </rcc>
  <rcc rId="17432" sId="9">
    <oc r="G96" t="inlineStr">
      <is>
        <t>k.A.</t>
      </is>
    </oc>
    <nc r="G96" t="inlineStr">
      <is>
        <t>k. A.</t>
      </is>
    </nc>
  </rcc>
  <rcc rId="17433" sId="9">
    <oc r="H96" t="inlineStr">
      <is>
        <t>k.A.</t>
      </is>
    </oc>
    <nc r="H96" t="inlineStr">
      <is>
        <t>k. A.</t>
      </is>
    </nc>
  </rcc>
  <rcc rId="17434" sId="9">
    <oc r="P96" t="inlineStr">
      <is>
        <t>k.A.</t>
      </is>
    </oc>
    <nc r="P96" t="inlineStr">
      <is>
        <t>k. A.</t>
      </is>
    </nc>
  </rcc>
  <rcc rId="17435" sId="9">
    <oc r="Q96" t="inlineStr">
      <is>
        <t>k.A.</t>
      </is>
    </oc>
    <nc r="Q96" t="inlineStr">
      <is>
        <t>k. A.</t>
      </is>
    </nc>
  </rcc>
  <rcc rId="17436" sId="9">
    <oc r="T96" t="inlineStr">
      <is>
        <t>k.A.</t>
      </is>
    </oc>
    <nc r="T96" t="inlineStr">
      <is>
        <t>k. A.</t>
      </is>
    </nc>
  </rcc>
  <rcc rId="17437" sId="9">
    <oc r="Y96" t="inlineStr">
      <is>
        <t>k.A.</t>
      </is>
    </oc>
    <nc r="Y96" t="inlineStr">
      <is>
        <t>k. A.</t>
      </is>
    </nc>
  </rcc>
  <rcc rId="17438" sId="9">
    <oc r="Z96" t="inlineStr">
      <is>
        <t>k.A.</t>
      </is>
    </oc>
    <nc r="Z96" t="inlineStr">
      <is>
        <t>k. A.</t>
      </is>
    </nc>
  </rcc>
  <rcc rId="17439" sId="9">
    <oc r="AA96" t="inlineStr">
      <is>
        <t>k.A.</t>
      </is>
    </oc>
    <nc r="AA96" t="inlineStr">
      <is>
        <t>k. A.</t>
      </is>
    </nc>
  </rcc>
  <rcc rId="17440" sId="9">
    <oc r="AB96" t="inlineStr">
      <is>
        <t>k.A.</t>
      </is>
    </oc>
    <nc r="AB96" t="inlineStr">
      <is>
        <t>k. A.</t>
      </is>
    </nc>
  </rcc>
  <rcc rId="17441" sId="9">
    <oc r="AC96" t="inlineStr">
      <is>
        <t>k.A.</t>
      </is>
    </oc>
    <nc r="AC96" t="inlineStr">
      <is>
        <t>k. A.</t>
      </is>
    </nc>
  </rcc>
  <rcc rId="17442" sId="9">
    <oc r="AD96" t="inlineStr">
      <is>
        <t>k.A.</t>
      </is>
    </oc>
    <nc r="AD96" t="inlineStr">
      <is>
        <t>k. A.</t>
      </is>
    </nc>
  </rcc>
  <rcc rId="17443" sId="9">
    <oc r="AE96" t="inlineStr">
      <is>
        <t>k.A.</t>
      </is>
    </oc>
    <nc r="AE96" t="inlineStr">
      <is>
        <t>k. A.</t>
      </is>
    </nc>
  </rcc>
  <rcc rId="17444" sId="9">
    <oc r="AF96" t="inlineStr">
      <is>
        <t>k.A.</t>
      </is>
    </oc>
    <nc r="AF96" t="inlineStr">
      <is>
        <t>k. A.</t>
      </is>
    </nc>
  </rcc>
  <rcc rId="17445" sId="9">
    <oc r="AG96" t="inlineStr">
      <is>
        <t>k.A.</t>
      </is>
    </oc>
    <nc r="AG96" t="inlineStr">
      <is>
        <t>k. A.</t>
      </is>
    </nc>
  </rcc>
  <rcc rId="17446" sId="9">
    <oc r="AH96" t="inlineStr">
      <is>
        <t>k.A.</t>
      </is>
    </oc>
    <nc r="AH96" t="inlineStr">
      <is>
        <t>k. A.</t>
      </is>
    </nc>
  </rcc>
  <rcc rId="17447" sId="9">
    <oc r="AI96" t="inlineStr">
      <is>
        <t>k.A.</t>
      </is>
    </oc>
    <nc r="AI96" t="inlineStr">
      <is>
        <t>k. A.</t>
      </is>
    </nc>
  </rcc>
  <rcc rId="17448" sId="9">
    <oc r="AJ96" t="inlineStr">
      <is>
        <t>k.A.</t>
      </is>
    </oc>
    <nc r="AJ96" t="inlineStr">
      <is>
        <t>k. A.</t>
      </is>
    </nc>
  </rcc>
  <rcc rId="17449" sId="9">
    <oc r="AK96" t="inlineStr">
      <is>
        <t>k.A.</t>
      </is>
    </oc>
    <nc r="AK96" t="inlineStr">
      <is>
        <t>k. A.</t>
      </is>
    </nc>
  </rcc>
  <rcc rId="17450" sId="9">
    <oc r="AM96" t="inlineStr">
      <is>
        <t>k.A.</t>
      </is>
    </oc>
    <nc r="AM96" t="inlineStr">
      <is>
        <t>k. A.</t>
      </is>
    </nc>
  </rcc>
  <rcc rId="17451" sId="9">
    <oc r="AN96" t="inlineStr">
      <is>
        <t>k.A.</t>
      </is>
    </oc>
    <nc r="AN96" t="inlineStr">
      <is>
        <t>k. A.</t>
      </is>
    </nc>
  </rcc>
  <rcc rId="17452" sId="9">
    <oc r="AO96" t="inlineStr">
      <is>
        <t>k.A.</t>
      </is>
    </oc>
    <nc r="AO96" t="inlineStr">
      <is>
        <t>k. A.</t>
      </is>
    </nc>
  </rcc>
  <rcc rId="17453" sId="9">
    <oc r="AR96" t="inlineStr">
      <is>
        <t>k.A.</t>
      </is>
    </oc>
    <nc r="AR96" t="inlineStr">
      <is>
        <t>k. A.</t>
      </is>
    </nc>
  </rcc>
  <rcc rId="17454" sId="9">
    <oc r="AS96" t="inlineStr">
      <is>
        <t>k.A.</t>
      </is>
    </oc>
    <nc r="AS96" t="inlineStr">
      <is>
        <t>k. A.</t>
      </is>
    </nc>
  </rcc>
  <rcc rId="17455" sId="9">
    <oc r="AT96" t="inlineStr">
      <is>
        <t>k.A.</t>
      </is>
    </oc>
    <nc r="AT96" t="inlineStr">
      <is>
        <t>k. A.</t>
      </is>
    </nc>
  </rcc>
  <rcc rId="17456" sId="9">
    <oc r="AW96" t="inlineStr">
      <is>
        <t>k.A.</t>
      </is>
    </oc>
    <nc r="AW96" t="inlineStr">
      <is>
        <t>k. A.</t>
      </is>
    </nc>
  </rcc>
  <rcc rId="17457" sId="9">
    <oc r="AX96" t="inlineStr">
      <is>
        <t>k.A.</t>
      </is>
    </oc>
    <nc r="AX96" t="inlineStr">
      <is>
        <t>k. A.</t>
      </is>
    </nc>
  </rcc>
  <rcc rId="17458" sId="9">
    <oc r="AY96" t="inlineStr">
      <is>
        <t>k.A.</t>
      </is>
    </oc>
    <nc r="AY96" t="inlineStr">
      <is>
        <t>k. A.</t>
      </is>
    </nc>
  </rcc>
  <rcc rId="17459" sId="9">
    <oc r="AZ96" t="inlineStr">
      <is>
        <t>k.A.</t>
      </is>
    </oc>
    <nc r="AZ96" t="inlineStr">
      <is>
        <t>k. A.</t>
      </is>
    </nc>
  </rcc>
  <rcc rId="17460" sId="9">
    <oc r="BA96" t="inlineStr">
      <is>
        <t>k.A.</t>
      </is>
    </oc>
    <nc r="BA96" t="inlineStr">
      <is>
        <t>k. A.</t>
      </is>
    </nc>
  </rcc>
  <rcc rId="17461" sId="9">
    <oc r="BB96" t="inlineStr">
      <is>
        <t>k.A.</t>
      </is>
    </oc>
    <nc r="BB96" t="inlineStr">
      <is>
        <t>k. A.</t>
      </is>
    </nc>
  </rcc>
  <rcc rId="17462" sId="9">
    <oc r="BD96" t="inlineStr">
      <is>
        <t>k.A.</t>
      </is>
    </oc>
    <nc r="BD96" t="inlineStr">
      <is>
        <t>k. A.</t>
      </is>
    </nc>
  </rcc>
  <rcc rId="17463" sId="9">
    <oc r="BE96" t="inlineStr">
      <is>
        <t>k.A.</t>
      </is>
    </oc>
    <nc r="BE96" t="inlineStr">
      <is>
        <t>k. A.</t>
      </is>
    </nc>
  </rcc>
  <rcc rId="17464" sId="9">
    <oc r="BF96" t="inlineStr">
      <is>
        <t>k.A.</t>
      </is>
    </oc>
    <nc r="BF96" t="inlineStr">
      <is>
        <t>k. A.</t>
      </is>
    </nc>
  </rcc>
  <rcc rId="17465" sId="9">
    <oc r="BG96" t="inlineStr">
      <is>
        <t>k.A.</t>
      </is>
    </oc>
    <nc r="BG96" t="inlineStr">
      <is>
        <t>k. A.</t>
      </is>
    </nc>
  </rcc>
  <rcc rId="17466" sId="9">
    <oc r="BH96" t="inlineStr">
      <is>
        <t>k.A.</t>
      </is>
    </oc>
    <nc r="BH96" t="inlineStr">
      <is>
        <t>k. A.</t>
      </is>
    </nc>
  </rcc>
  <rcc rId="17467" sId="9">
    <oc r="BI96" t="inlineStr">
      <is>
        <t>k.A.</t>
      </is>
    </oc>
    <nc r="BI96" t="inlineStr">
      <is>
        <t>k. A.</t>
      </is>
    </nc>
  </rcc>
  <rcc rId="17468" sId="9">
    <oc r="BJ96" t="inlineStr">
      <is>
        <t>k.A.</t>
      </is>
    </oc>
    <nc r="BJ96" t="inlineStr">
      <is>
        <t>k. A.</t>
      </is>
    </nc>
  </rcc>
  <rcc rId="17469" sId="9">
    <oc r="BK96" t="inlineStr">
      <is>
        <t>k.A.</t>
      </is>
    </oc>
    <nc r="BK96" t="inlineStr">
      <is>
        <t>k. A.</t>
      </is>
    </nc>
  </rcc>
  <rcc rId="17470" sId="9">
    <oc r="BL96" t="inlineStr">
      <is>
        <t>k.A.</t>
      </is>
    </oc>
    <nc r="BL96" t="inlineStr">
      <is>
        <t>k. A.</t>
      </is>
    </nc>
  </rcc>
  <rcc rId="17471" sId="9">
    <oc r="BM96" t="inlineStr">
      <is>
        <t>k.A.</t>
      </is>
    </oc>
    <nc r="BM96" t="inlineStr">
      <is>
        <t>k. A.</t>
      </is>
    </nc>
  </rcc>
  <rcc rId="17472" sId="9">
    <oc r="BN96" t="inlineStr">
      <is>
        <t>k.A.</t>
      </is>
    </oc>
    <nc r="BN96" t="inlineStr">
      <is>
        <t>k. A.</t>
      </is>
    </nc>
  </rcc>
  <rcc rId="17473" sId="9">
    <oc r="BO96" t="inlineStr">
      <is>
        <t>k.A.</t>
      </is>
    </oc>
    <nc r="BO96" t="inlineStr">
      <is>
        <t>k. A.</t>
      </is>
    </nc>
  </rcc>
  <rcc rId="17474" sId="9">
    <oc r="BP96" t="inlineStr">
      <is>
        <t>k.A.</t>
      </is>
    </oc>
    <nc r="BP96" t="inlineStr">
      <is>
        <t>k. A.</t>
      </is>
    </nc>
  </rcc>
  <rcc rId="17475" sId="9">
    <oc r="BQ96" t="inlineStr">
      <is>
        <t>k.A.</t>
      </is>
    </oc>
    <nc r="BQ96" t="inlineStr">
      <is>
        <t>k. A.</t>
      </is>
    </nc>
  </rcc>
  <rcc rId="17476" sId="9">
    <oc r="BR96" t="inlineStr">
      <is>
        <t>k.A.</t>
      </is>
    </oc>
    <nc r="BR96" t="inlineStr">
      <is>
        <t>k. A.</t>
      </is>
    </nc>
  </rcc>
  <rcc rId="17477" sId="9">
    <oc r="BS96" t="inlineStr">
      <is>
        <t>k.A.</t>
      </is>
    </oc>
    <nc r="BS96" t="inlineStr">
      <is>
        <t>k. A.</t>
      </is>
    </nc>
  </rcc>
  <rcc rId="17478" sId="9">
    <oc r="BT96" t="inlineStr">
      <is>
        <t>k.A.</t>
      </is>
    </oc>
    <nc r="BT96" t="inlineStr">
      <is>
        <t>k. A.</t>
      </is>
    </nc>
  </rcc>
  <rcc rId="17479" sId="9">
    <oc r="BU96" t="inlineStr">
      <is>
        <t>k.A.</t>
      </is>
    </oc>
    <nc r="BU96" t="inlineStr">
      <is>
        <t>k. A.</t>
      </is>
    </nc>
  </rcc>
  <rcc rId="17480" sId="9">
    <oc r="BV96" t="inlineStr">
      <is>
        <t>k.A.</t>
      </is>
    </oc>
    <nc r="BV96" t="inlineStr">
      <is>
        <t>k. A.</t>
      </is>
    </nc>
  </rcc>
  <rcc rId="17481" sId="9">
    <oc r="BW96" t="inlineStr">
      <is>
        <t>k.A.</t>
      </is>
    </oc>
    <nc r="BW96" t="inlineStr">
      <is>
        <t>k. A.</t>
      </is>
    </nc>
  </rcc>
  <rcc rId="17482" sId="9">
    <oc r="BX96" t="inlineStr">
      <is>
        <t>k.A.</t>
      </is>
    </oc>
    <nc r="BX96" t="inlineStr">
      <is>
        <t>k. A.</t>
      </is>
    </nc>
  </rcc>
  <rcc rId="17483" sId="9">
    <oc r="BY96" t="inlineStr">
      <is>
        <t>k.A.</t>
      </is>
    </oc>
    <nc r="BY96" t="inlineStr">
      <is>
        <t>k. A.</t>
      </is>
    </nc>
  </rcc>
  <rcc rId="17484" sId="9">
    <oc r="CA96" t="inlineStr">
      <is>
        <t>k.A.</t>
      </is>
    </oc>
    <nc r="CA96" t="inlineStr">
      <is>
        <t>k. A.</t>
      </is>
    </nc>
  </rcc>
  <rcc rId="17485" sId="9">
    <oc r="CB96" t="inlineStr">
      <is>
        <t>k.A.</t>
      </is>
    </oc>
    <nc r="CB96" t="inlineStr">
      <is>
        <t>k. A.</t>
      </is>
    </nc>
  </rcc>
  <rcc rId="17486" sId="9">
    <oc r="CC96" t="inlineStr">
      <is>
        <t>k.A.</t>
      </is>
    </oc>
    <nc r="CC96" t="inlineStr">
      <is>
        <t>k. A.</t>
      </is>
    </nc>
  </rcc>
  <rfmt sheetId="9" sqref="CB32:CC32 CB103:CC103 CB48:CC48 CB82:CC82 CB62:CC62 CB92:CC92 CB93:CC93 CB49:CC49 CB8:CC8 CB69:CC69 CB15:CC15">
    <dxf>
      <alignment horizontal="right"/>
    </dxf>
  </rfmt>
  <rfmt sheetId="9" sqref="CA7 CA42 CA80 CA31 CA88 CA89 CA43 CA21 CA81 CA90 CA102 CA91 CA57 CA47 CA22 CA61 CA32 CA103 CA48 CA82 CA62 CA92 CA93 CA49 CA8 CA69 CA15 CA33 CA94 CA104 CA70 CA23 CA24 CA16 CA105 CA17 CA71 CA63 CA34 CA95 CA25 CA83 CA26 CA72 CA9 CA64 CA50 CA73 CA106 CA74 CA75 CA51 CA35 CA36 CA37 CA18 CA44 CA19 CA27 CA10 CA84 CA38 CA107 CA39 CA98 CA52 CA28 CA85 CA108 CA11 CA109 CA99 CA40 CA65 CA100 CA53 CA76 CA6 CA12 CA58 CA66 CA110 CA96 CA29 CA111 CA54 CA55 CA56 CA77 CA45 CA86 CA59 CA46 CA78 CA13 CA14 CA67 CA68">
    <dxf>
      <numFmt numFmtId="4" formatCode="#,##0.00"/>
    </dxf>
  </rfmt>
  <rcc rId="17487" sId="9" numFmtId="14">
    <oc r="BZ38">
      <v>0.16500000000000001</v>
    </oc>
    <nc r="BZ38">
      <v>0.16250000000000001</v>
    </nc>
  </rcc>
  <rfmt sheetId="9" sqref="BZ84 BZ38 BZ107 BZ39 BZ98" start="0" length="2147483647">
    <dxf>
      <font>
        <color rgb="FFFF0000"/>
      </font>
    </dxf>
  </rfmt>
  <rfmt sheetId="9" sqref="BZ84 BZ38 BZ107 BZ39 BZ98">
    <dxf>
      <fill>
        <patternFill patternType="none">
          <bgColor auto="1"/>
        </patternFill>
      </fill>
    </dxf>
  </rfmt>
  <rfmt sheetId="9" sqref="BZ18 BZ44 BZ19 BZ27" start="0" length="2147483647">
    <dxf>
      <font>
        <color rgb="FFFF0000"/>
      </font>
    </dxf>
  </rfmt>
  <rfmt sheetId="9" sqref="BZ18 BZ44">
    <dxf>
      <fill>
        <patternFill patternType="none">
          <bgColor auto="1"/>
        </patternFill>
      </fill>
    </dxf>
  </rfmt>
  <rfmt sheetId="9" sqref="BZ27">
    <dxf>
      <fill>
        <patternFill patternType="none">
          <bgColor auto="1"/>
        </patternFill>
      </fill>
    </dxf>
  </rfmt>
  <rcmt sheetId="9" cell="BZ106" guid="{00000000-0000-0000-0000-000000000000}" action="delete" author="Westphal Marco"/>
  <rfmt sheetId="9" sqref="BZ106" start="0" length="0">
    <dxf>
      <font>
        <sz val="11"/>
        <color theme="1"/>
        <name val="Calibri"/>
        <family val="2"/>
        <scheme val="minor"/>
      </font>
      <fill>
        <patternFill patternType="none">
          <bgColor indexed="65"/>
        </patternFill>
      </fill>
    </dxf>
  </rfmt>
  <rcmt sheetId="9" cell="BZ106" guid="{00000000-0000-0000-0000-000000000000}" action="delete" author="Westphal Marco"/>
  <rcc rId="17488" sId="9" numFmtId="14">
    <oc r="BZ50">
      <v>0.22911000000000001</v>
    </oc>
    <nc r="BZ50">
      <v>0.12894883886039177</v>
    </nc>
  </rcc>
  <rcc rId="17489" sId="9" numFmtId="14">
    <oc r="BZ106">
      <v>0.24210000000000001</v>
    </oc>
    <nc r="BZ106">
      <v>0.20870679063449898</v>
    </nc>
  </rcc>
  <rcc rId="17490" sId="9" numFmtId="14">
    <oc r="BZ74">
      <v>0.22911000000000001</v>
    </oc>
    <nc r="BZ74">
      <v>5.4242114564705866E-2</v>
    </nc>
  </rcc>
  <rcc rId="17491" sId="9" numFmtId="14">
    <oc r="BZ51">
      <v>0.22911000000000001</v>
    </oc>
    <nc r="BZ51">
      <v>0.35673147016943385</v>
    </nc>
  </rcc>
  <rcc rId="17492" sId="9" numFmtId="14">
    <oc r="BZ36">
      <v>0.22911000000000001</v>
    </oc>
    <nc r="BZ36">
      <v>8.2149402634052945E-2</v>
    </nc>
  </rcc>
  <rcc rId="17493" sId="9" numFmtId="14">
    <oc r="BZ37">
      <v>0.22911000000000001</v>
    </oc>
    <nc r="BZ37">
      <v>0.16922138313691665</v>
    </nc>
  </rcc>
  <rfmt sheetId="9" sqref="BZ50 BZ73 BZ106 BZ74 BZ75 BZ51 BZ35 BZ36 BZ37" start="0" length="2147483647">
    <dxf>
      <font>
        <name val="Arial"/>
        <scheme val="none"/>
      </font>
    </dxf>
  </rfmt>
  <rfmt sheetId="9" sqref="BZ50" start="0" length="2147483647">
    <dxf>
      <font>
        <color rgb="FF0070C0"/>
      </font>
    </dxf>
  </rfmt>
  <rfmt sheetId="9" sqref="BZ50:CA50" start="0" length="2147483647">
    <dxf>
      <font>
        <color rgb="FF0070C0"/>
      </font>
    </dxf>
  </rfmt>
  <rfmt sheetId="9" sqref="BZ50:CA50">
    <dxf>
      <fill>
        <patternFill patternType="none">
          <bgColor auto="1"/>
        </patternFill>
      </fill>
    </dxf>
  </rfmt>
  <rfmt sheetId="9" sqref="BZ74:CA74" start="0" length="2147483647">
    <dxf>
      <font>
        <color rgb="FF0070C0"/>
      </font>
    </dxf>
  </rfmt>
  <rfmt sheetId="9" sqref="BZ74:CA74">
    <dxf>
      <fill>
        <patternFill patternType="none">
          <bgColor auto="1"/>
        </patternFill>
      </fill>
    </dxf>
  </rfmt>
  <rfmt sheetId="9" sqref="BZ106" start="0" length="2147483647">
    <dxf>
      <font>
        <color rgb="FF0070C0"/>
      </font>
    </dxf>
  </rfmt>
  <rfmt sheetId="9" sqref="BZ51:CA51" start="0" length="2147483647">
    <dxf>
      <font>
        <color rgb="FF0070C0"/>
      </font>
    </dxf>
  </rfmt>
  <rfmt sheetId="9" sqref="BZ36:CA36" start="0" length="2147483647">
    <dxf>
      <font>
        <color rgb="FF0070C0"/>
      </font>
    </dxf>
  </rfmt>
  <rfmt sheetId="9" sqref="BZ36:CA36 BZ37:CA37" start="0" length="2147483647">
    <dxf>
      <font>
        <color rgb="FF0070C0"/>
      </font>
    </dxf>
  </rfmt>
  <rfmt sheetId="9" sqref="BZ36:CA36 BZ37:CA37">
    <dxf>
      <fill>
        <patternFill patternType="none">
          <bgColor auto="1"/>
        </patternFill>
      </fill>
    </dxf>
  </rfmt>
  <rfmt sheetId="9" sqref="BZ51:CA51" start="0" length="2147483647">
    <dxf/>
  </rfmt>
  <rfmt sheetId="9" sqref="BZ51:CA51" start="0" length="2147483647">
    <dxf/>
  </rfmt>
  <rfmt sheetId="9" sqref="BZ51:CA51">
    <dxf>
      <fill>
        <patternFill patternType="none">
          <bgColor auto="1"/>
        </patternFill>
      </fill>
    </dxf>
  </rfmt>
  <rfmt sheetId="8" sqref="D1:G1">
    <dxf>
      <fill>
        <patternFill patternType="none">
          <bgColor auto="1"/>
        </patternFill>
      </fill>
    </dxf>
  </rfmt>
  <rcc rId="17494" sId="8">
    <nc r="E87" t="inlineStr">
      <is>
        <t>k. A.</t>
      </is>
    </nc>
  </rcc>
  <rcc rId="17495" sId="8">
    <nc r="E88" t="inlineStr">
      <is>
        <t>k. A.</t>
      </is>
    </nc>
  </rcc>
  <rcc rId="17496" sId="8">
    <nc r="E89" t="inlineStr">
      <is>
        <t>k. A.</t>
      </is>
    </nc>
  </rcc>
  <rcc rId="17497" sId="8">
    <nc r="E90" t="inlineStr">
      <is>
        <t>k. A.</t>
      </is>
    </nc>
  </rcc>
  <rcc rId="17498" sId="8">
    <nc r="E91" t="inlineStr">
      <is>
        <t>k. A.</t>
      </is>
    </nc>
  </rcc>
  <rcc rId="17499" sId="8">
    <nc r="E92" t="inlineStr">
      <is>
        <t>k. A.</t>
      </is>
    </nc>
  </rcc>
  <rcc rId="17500" sId="8">
    <nc r="E93" t="inlineStr">
      <is>
        <t>k. A.</t>
      </is>
    </nc>
  </rcc>
  <rcc rId="17501" sId="8">
    <nc r="E94" t="inlineStr">
      <is>
        <t>k. A.</t>
      </is>
    </nc>
  </rcc>
  <rcc rId="17502" sId="8">
    <nc r="E95" t="inlineStr">
      <is>
        <t>k. A.</t>
      </is>
    </nc>
  </rcc>
  <rcc rId="17503" sId="8">
    <nc r="E96" t="inlineStr">
      <is>
        <t>k. A.</t>
      </is>
    </nc>
  </rcc>
  <rcc rId="17504" sId="8" odxf="1" dxf="1">
    <nc r="L87" t="inlineStr">
      <is>
        <t>k. A.</t>
      </is>
    </nc>
    <odxf>
      <numFmt numFmtId="4" formatCode="#,##0.00"/>
      <border outline="0">
        <top/>
      </border>
    </odxf>
    <ndxf>
      <numFmt numFmtId="3" formatCode="#,##0"/>
      <border outline="0">
        <top style="thin">
          <color indexed="64"/>
        </top>
      </border>
    </ndxf>
  </rcc>
  <rcc rId="17505" sId="8" odxf="1" dxf="1">
    <nc r="M87" t="inlineStr">
      <is>
        <t>k. A.</t>
      </is>
    </nc>
    <odxf>
      <numFmt numFmtId="4" formatCode="#,##0.00"/>
      <border outline="0">
        <top/>
      </border>
    </odxf>
    <ndxf>
      <numFmt numFmtId="3" formatCode="#,##0"/>
      <border outline="0">
        <top style="thin">
          <color indexed="64"/>
        </top>
      </border>
    </ndxf>
  </rcc>
  <rcc rId="17506" sId="8" odxf="1" dxf="1">
    <nc r="N87" t="inlineStr">
      <is>
        <t>k. A.</t>
      </is>
    </nc>
    <odxf>
      <numFmt numFmtId="4" formatCode="#,##0.00"/>
      <border outline="0">
        <top/>
      </border>
    </odxf>
    <ndxf>
      <numFmt numFmtId="3" formatCode="#,##0"/>
      <border outline="0">
        <top style="thin">
          <color indexed="64"/>
        </top>
      </border>
    </ndxf>
  </rcc>
  <rcc rId="17507" sId="8" odxf="1" dxf="1">
    <nc r="L88" t="inlineStr">
      <is>
        <t>k. A.</t>
      </is>
    </nc>
    <odxf>
      <numFmt numFmtId="4" formatCode="#,##0.00"/>
      <border outline="0">
        <top/>
      </border>
    </odxf>
    <ndxf>
      <numFmt numFmtId="3" formatCode="#,##0"/>
      <border outline="0">
        <top style="thin">
          <color indexed="64"/>
        </top>
      </border>
    </ndxf>
  </rcc>
  <rcc rId="17508" sId="8" odxf="1" dxf="1">
    <nc r="M88" t="inlineStr">
      <is>
        <t>k. A.</t>
      </is>
    </nc>
    <odxf>
      <numFmt numFmtId="4" formatCode="#,##0.00"/>
      <border outline="0">
        <top/>
      </border>
    </odxf>
    <ndxf>
      <numFmt numFmtId="3" formatCode="#,##0"/>
      <border outline="0">
        <top style="thin">
          <color indexed="64"/>
        </top>
      </border>
    </ndxf>
  </rcc>
  <rcc rId="17509" sId="8" odxf="1" dxf="1">
    <nc r="N88" t="inlineStr">
      <is>
        <t>k. A.</t>
      </is>
    </nc>
    <odxf>
      <numFmt numFmtId="4" formatCode="#,##0.00"/>
      <border outline="0">
        <top/>
      </border>
    </odxf>
    <ndxf>
      <numFmt numFmtId="3" formatCode="#,##0"/>
      <border outline="0">
        <top style="thin">
          <color indexed="64"/>
        </top>
      </border>
    </ndxf>
  </rcc>
  <rcc rId="17510" sId="8" odxf="1" dxf="1">
    <nc r="L89" t="inlineStr">
      <is>
        <t>k. A.</t>
      </is>
    </nc>
    <odxf>
      <numFmt numFmtId="4" formatCode="#,##0.00"/>
      <border outline="0">
        <top/>
      </border>
    </odxf>
    <ndxf>
      <numFmt numFmtId="3" formatCode="#,##0"/>
      <border outline="0">
        <top style="thin">
          <color indexed="64"/>
        </top>
      </border>
    </ndxf>
  </rcc>
  <rcc rId="17511" sId="8" odxf="1" dxf="1">
    <nc r="M89" t="inlineStr">
      <is>
        <t>k. A.</t>
      </is>
    </nc>
    <odxf>
      <numFmt numFmtId="4" formatCode="#,##0.00"/>
      <border outline="0">
        <top/>
      </border>
    </odxf>
    <ndxf>
      <numFmt numFmtId="3" formatCode="#,##0"/>
      <border outline="0">
        <top style="thin">
          <color indexed="64"/>
        </top>
      </border>
    </ndxf>
  </rcc>
  <rcc rId="17512" sId="8" odxf="1" dxf="1">
    <nc r="N89" t="inlineStr">
      <is>
        <t>k. A.</t>
      </is>
    </nc>
    <odxf>
      <numFmt numFmtId="4" formatCode="#,##0.00"/>
      <border outline="0">
        <top/>
      </border>
    </odxf>
    <ndxf>
      <numFmt numFmtId="3" formatCode="#,##0"/>
      <border outline="0">
        <top style="thin">
          <color indexed="64"/>
        </top>
      </border>
    </ndxf>
  </rcc>
  <rcc rId="17513" sId="8" odxf="1" dxf="1">
    <nc r="L90" t="inlineStr">
      <is>
        <t>k. A.</t>
      </is>
    </nc>
    <odxf>
      <numFmt numFmtId="4" formatCode="#,##0.00"/>
      <border outline="0">
        <top/>
      </border>
    </odxf>
    <ndxf>
      <numFmt numFmtId="3" formatCode="#,##0"/>
      <border outline="0">
        <top style="thin">
          <color indexed="64"/>
        </top>
      </border>
    </ndxf>
  </rcc>
  <rcc rId="17514" sId="8" odxf="1" dxf="1">
    <nc r="M90" t="inlineStr">
      <is>
        <t>k. A.</t>
      </is>
    </nc>
    <odxf>
      <numFmt numFmtId="4" formatCode="#,##0.00"/>
      <border outline="0">
        <top/>
      </border>
    </odxf>
    <ndxf>
      <numFmt numFmtId="3" formatCode="#,##0"/>
      <border outline="0">
        <top style="thin">
          <color indexed="64"/>
        </top>
      </border>
    </ndxf>
  </rcc>
  <rcc rId="17515" sId="8" odxf="1" dxf="1">
    <nc r="N90" t="inlineStr">
      <is>
        <t>k. A.</t>
      </is>
    </nc>
    <odxf>
      <numFmt numFmtId="4" formatCode="#,##0.00"/>
      <border outline="0">
        <top/>
      </border>
    </odxf>
    <ndxf>
      <numFmt numFmtId="3" formatCode="#,##0"/>
      <border outline="0">
        <top style="thin">
          <color indexed="64"/>
        </top>
      </border>
    </ndxf>
  </rcc>
  <rcc rId="17516" sId="8" odxf="1" dxf="1">
    <nc r="L91" t="inlineStr">
      <is>
        <t>k. A.</t>
      </is>
    </nc>
    <odxf>
      <numFmt numFmtId="4" formatCode="#,##0.00"/>
      <border outline="0">
        <top/>
      </border>
    </odxf>
    <ndxf>
      <numFmt numFmtId="3" formatCode="#,##0"/>
      <border outline="0">
        <top style="thin">
          <color indexed="64"/>
        </top>
      </border>
    </ndxf>
  </rcc>
  <rcc rId="17517" sId="8" odxf="1" dxf="1">
    <nc r="M91" t="inlineStr">
      <is>
        <t>k. A.</t>
      </is>
    </nc>
    <odxf>
      <numFmt numFmtId="4" formatCode="#,##0.00"/>
      <border outline="0">
        <top/>
      </border>
    </odxf>
    <ndxf>
      <numFmt numFmtId="3" formatCode="#,##0"/>
      <border outline="0">
        <top style="thin">
          <color indexed="64"/>
        </top>
      </border>
    </ndxf>
  </rcc>
  <rcc rId="17518" sId="8" odxf="1" dxf="1">
    <nc r="N91" t="inlineStr">
      <is>
        <t>k. A.</t>
      </is>
    </nc>
    <odxf>
      <numFmt numFmtId="4" formatCode="#,##0.00"/>
      <border outline="0">
        <top/>
      </border>
    </odxf>
    <ndxf>
      <numFmt numFmtId="3" formatCode="#,##0"/>
      <border outline="0">
        <top style="thin">
          <color indexed="64"/>
        </top>
      </border>
    </ndxf>
  </rcc>
  <rcc rId="17519" sId="8" odxf="1" dxf="1">
    <nc r="L92" t="inlineStr">
      <is>
        <t>k. A.</t>
      </is>
    </nc>
    <odxf>
      <numFmt numFmtId="4" formatCode="#,##0.00"/>
      <border outline="0">
        <top/>
      </border>
    </odxf>
    <ndxf>
      <numFmt numFmtId="3" formatCode="#,##0"/>
      <border outline="0">
        <top style="thin">
          <color indexed="64"/>
        </top>
      </border>
    </ndxf>
  </rcc>
  <rcc rId="17520" sId="8" odxf="1" dxf="1">
    <nc r="M92" t="inlineStr">
      <is>
        <t>k. A.</t>
      </is>
    </nc>
    <odxf>
      <numFmt numFmtId="4" formatCode="#,##0.00"/>
      <border outline="0">
        <top/>
      </border>
    </odxf>
    <ndxf>
      <numFmt numFmtId="3" formatCode="#,##0"/>
      <border outline="0">
        <top style="thin">
          <color indexed="64"/>
        </top>
      </border>
    </ndxf>
  </rcc>
  <rcc rId="17521" sId="8" odxf="1" dxf="1">
    <nc r="N92" t="inlineStr">
      <is>
        <t>k. A.</t>
      </is>
    </nc>
    <odxf>
      <numFmt numFmtId="4" formatCode="#,##0.00"/>
      <border outline="0">
        <top/>
      </border>
    </odxf>
    <ndxf>
      <numFmt numFmtId="3" formatCode="#,##0"/>
      <border outline="0">
        <top style="thin">
          <color indexed="64"/>
        </top>
      </border>
    </ndxf>
  </rcc>
  <rcc rId="17522" sId="8" odxf="1" dxf="1">
    <nc r="L93" t="inlineStr">
      <is>
        <t>k. A.</t>
      </is>
    </nc>
    <odxf>
      <numFmt numFmtId="4" formatCode="#,##0.00"/>
      <border outline="0">
        <top/>
      </border>
    </odxf>
    <ndxf>
      <numFmt numFmtId="3" formatCode="#,##0"/>
      <border outline="0">
        <top style="thin">
          <color indexed="64"/>
        </top>
      </border>
    </ndxf>
  </rcc>
  <rcc rId="17523" sId="8" odxf="1" dxf="1">
    <nc r="M93" t="inlineStr">
      <is>
        <t>k. A.</t>
      </is>
    </nc>
    <odxf>
      <numFmt numFmtId="4" formatCode="#,##0.00"/>
      <border outline="0">
        <top/>
      </border>
    </odxf>
    <ndxf>
      <numFmt numFmtId="3" formatCode="#,##0"/>
      <border outline="0">
        <top style="thin">
          <color indexed="64"/>
        </top>
      </border>
    </ndxf>
  </rcc>
  <rcc rId="17524" sId="8" odxf="1" dxf="1">
    <nc r="N93" t="inlineStr">
      <is>
        <t>k. A.</t>
      </is>
    </nc>
    <odxf>
      <numFmt numFmtId="4" formatCode="#,##0.00"/>
      <border outline="0">
        <top/>
      </border>
    </odxf>
    <ndxf>
      <numFmt numFmtId="3" formatCode="#,##0"/>
      <border outline="0">
        <top style="thin">
          <color indexed="64"/>
        </top>
      </border>
    </ndxf>
  </rcc>
  <rcc rId="17525" sId="8" odxf="1" dxf="1">
    <nc r="L94" t="inlineStr">
      <is>
        <t>k. A.</t>
      </is>
    </nc>
    <odxf>
      <numFmt numFmtId="4" formatCode="#,##0.00"/>
      <border outline="0">
        <top/>
      </border>
    </odxf>
    <ndxf>
      <numFmt numFmtId="3" formatCode="#,##0"/>
      <border outline="0">
        <top style="thin">
          <color indexed="64"/>
        </top>
      </border>
    </ndxf>
  </rcc>
  <rcc rId="17526" sId="8" odxf="1" dxf="1">
    <nc r="M94" t="inlineStr">
      <is>
        <t>k. A.</t>
      </is>
    </nc>
    <odxf>
      <numFmt numFmtId="4" formatCode="#,##0.00"/>
      <border outline="0">
        <top/>
      </border>
    </odxf>
    <ndxf>
      <numFmt numFmtId="3" formatCode="#,##0"/>
      <border outline="0">
        <top style="thin">
          <color indexed="64"/>
        </top>
      </border>
    </ndxf>
  </rcc>
  <rcc rId="17527" sId="8" odxf="1" dxf="1">
    <nc r="N94" t="inlineStr">
      <is>
        <t>k. A.</t>
      </is>
    </nc>
    <odxf>
      <numFmt numFmtId="4" formatCode="#,##0.00"/>
      <border outline="0">
        <top/>
      </border>
    </odxf>
    <ndxf>
      <numFmt numFmtId="3" formatCode="#,##0"/>
      <border outline="0">
        <top style="thin">
          <color indexed="64"/>
        </top>
      </border>
    </ndxf>
  </rcc>
  <rcc rId="17528" sId="8" odxf="1" dxf="1">
    <nc r="L95" t="inlineStr">
      <is>
        <t>k. A.</t>
      </is>
    </nc>
    <odxf>
      <numFmt numFmtId="4" formatCode="#,##0.00"/>
      <border outline="0">
        <top/>
      </border>
    </odxf>
    <ndxf>
      <numFmt numFmtId="3" formatCode="#,##0"/>
      <border outline="0">
        <top style="thin">
          <color indexed="64"/>
        </top>
      </border>
    </ndxf>
  </rcc>
  <rcc rId="17529" sId="8" odxf="1" dxf="1">
    <nc r="M95" t="inlineStr">
      <is>
        <t>k. A.</t>
      </is>
    </nc>
    <odxf>
      <numFmt numFmtId="4" formatCode="#,##0.00"/>
      <border outline="0">
        <top/>
      </border>
    </odxf>
    <ndxf>
      <numFmt numFmtId="3" formatCode="#,##0"/>
      <border outline="0">
        <top style="thin">
          <color indexed="64"/>
        </top>
      </border>
    </ndxf>
  </rcc>
  <rcc rId="17530" sId="8" odxf="1" dxf="1">
    <nc r="N95" t="inlineStr">
      <is>
        <t>k. A.</t>
      </is>
    </nc>
    <odxf>
      <numFmt numFmtId="4" formatCode="#,##0.00"/>
      <border outline="0">
        <top/>
      </border>
    </odxf>
    <ndxf>
      <numFmt numFmtId="3" formatCode="#,##0"/>
      <border outline="0">
        <top style="thin">
          <color indexed="64"/>
        </top>
      </border>
    </ndxf>
  </rcc>
  <rcc rId="17531" sId="8" odxf="1" dxf="1">
    <nc r="L96" t="inlineStr">
      <is>
        <t>k. A.</t>
      </is>
    </nc>
    <odxf>
      <numFmt numFmtId="4" formatCode="#,##0.00"/>
      <border outline="0">
        <top/>
      </border>
    </odxf>
    <ndxf>
      <numFmt numFmtId="3" formatCode="#,##0"/>
      <border outline="0">
        <top style="thin">
          <color indexed="64"/>
        </top>
      </border>
    </ndxf>
  </rcc>
  <rcc rId="17532" sId="8" odxf="1" dxf="1">
    <nc r="M96" t="inlineStr">
      <is>
        <t>k. A.</t>
      </is>
    </nc>
    <odxf>
      <numFmt numFmtId="4" formatCode="#,##0.00"/>
      <border outline="0">
        <top/>
      </border>
    </odxf>
    <ndxf>
      <numFmt numFmtId="3" formatCode="#,##0"/>
      <border outline="0">
        <top style="thin">
          <color indexed="64"/>
        </top>
      </border>
    </ndxf>
  </rcc>
  <rcc rId="17533" sId="8" odxf="1" dxf="1">
    <nc r="N96" t="inlineStr">
      <is>
        <t>k. A.</t>
      </is>
    </nc>
    <odxf>
      <numFmt numFmtId="4" formatCode="#,##0.00"/>
      <border outline="0">
        <top/>
      </border>
    </odxf>
    <ndxf>
      <numFmt numFmtId="3" formatCode="#,##0"/>
      <border outline="0">
        <top style="thin">
          <color indexed="64"/>
        </top>
      </border>
    </ndxf>
  </rcc>
  <rcc rId="17534" sId="8" odxf="1" dxf="1">
    <nc r="P87" t="inlineStr">
      <is>
        <t>k. A.</t>
      </is>
    </nc>
    <odxf>
      <numFmt numFmtId="4" formatCode="#,##0.00"/>
      <border outline="0">
        <top/>
      </border>
    </odxf>
    <ndxf>
      <numFmt numFmtId="3" formatCode="#,##0"/>
      <border outline="0">
        <top style="thin">
          <color indexed="64"/>
        </top>
      </border>
    </ndxf>
  </rcc>
  <rcc rId="17535" sId="8" odxf="1" dxf="1">
    <nc r="P88" t="inlineStr">
      <is>
        <t>k. A.</t>
      </is>
    </nc>
    <odxf>
      <numFmt numFmtId="4" formatCode="#,##0.00"/>
      <border outline="0">
        <top/>
      </border>
    </odxf>
    <ndxf>
      <numFmt numFmtId="3" formatCode="#,##0"/>
      <border outline="0">
        <top style="thin">
          <color indexed="64"/>
        </top>
      </border>
    </ndxf>
  </rcc>
  <rcc rId="17536" sId="8" odxf="1" dxf="1">
    <nc r="P89" t="inlineStr">
      <is>
        <t>k. A.</t>
      </is>
    </nc>
    <odxf>
      <numFmt numFmtId="4" formatCode="#,##0.00"/>
      <border outline="0">
        <top/>
      </border>
    </odxf>
    <ndxf>
      <numFmt numFmtId="3" formatCode="#,##0"/>
      <border outline="0">
        <top style="thin">
          <color indexed="64"/>
        </top>
      </border>
    </ndxf>
  </rcc>
  <rcc rId="17537" sId="8" odxf="1" dxf="1">
    <nc r="P90" t="inlineStr">
      <is>
        <t>k. A.</t>
      </is>
    </nc>
    <odxf>
      <numFmt numFmtId="4" formatCode="#,##0.00"/>
      <border outline="0">
        <top/>
      </border>
    </odxf>
    <ndxf>
      <numFmt numFmtId="3" formatCode="#,##0"/>
      <border outline="0">
        <top style="thin">
          <color indexed="64"/>
        </top>
      </border>
    </ndxf>
  </rcc>
  <rcc rId="17538" sId="8" odxf="1" dxf="1">
    <nc r="P91" t="inlineStr">
      <is>
        <t>k. A.</t>
      </is>
    </nc>
    <odxf>
      <numFmt numFmtId="4" formatCode="#,##0.00"/>
      <border outline="0">
        <top/>
      </border>
    </odxf>
    <ndxf>
      <numFmt numFmtId="3" formatCode="#,##0"/>
      <border outline="0">
        <top style="thin">
          <color indexed="64"/>
        </top>
      </border>
    </ndxf>
  </rcc>
  <rcc rId="17539" sId="8" odxf="1" dxf="1">
    <nc r="P92" t="inlineStr">
      <is>
        <t>k. A.</t>
      </is>
    </nc>
    <odxf>
      <numFmt numFmtId="4" formatCode="#,##0.00"/>
      <border outline="0">
        <top/>
      </border>
    </odxf>
    <ndxf>
      <numFmt numFmtId="3" formatCode="#,##0"/>
      <border outline="0">
        <top style="thin">
          <color indexed="64"/>
        </top>
      </border>
    </ndxf>
  </rcc>
  <rcc rId="17540" sId="8" odxf="1" dxf="1">
    <nc r="P93" t="inlineStr">
      <is>
        <t>k. A.</t>
      </is>
    </nc>
    <odxf>
      <numFmt numFmtId="4" formatCode="#,##0.00"/>
      <border outline="0">
        <top/>
      </border>
    </odxf>
    <ndxf>
      <numFmt numFmtId="3" formatCode="#,##0"/>
      <border outline="0">
        <top style="thin">
          <color indexed="64"/>
        </top>
      </border>
    </ndxf>
  </rcc>
  <rcc rId="17541" sId="8" odxf="1" dxf="1">
    <nc r="P94" t="inlineStr">
      <is>
        <t>k. A.</t>
      </is>
    </nc>
    <odxf>
      <numFmt numFmtId="4" formatCode="#,##0.00"/>
      <border outline="0">
        <top/>
      </border>
    </odxf>
    <ndxf>
      <numFmt numFmtId="3" formatCode="#,##0"/>
      <border outline="0">
        <top style="thin">
          <color indexed="64"/>
        </top>
      </border>
    </ndxf>
  </rcc>
  <rcc rId="17542" sId="8" odxf="1" dxf="1">
    <nc r="P95" t="inlineStr">
      <is>
        <t>k. A.</t>
      </is>
    </nc>
    <odxf>
      <numFmt numFmtId="4" formatCode="#,##0.00"/>
      <border outline="0">
        <top/>
      </border>
    </odxf>
    <ndxf>
      <numFmt numFmtId="3" formatCode="#,##0"/>
      <border outline="0">
        <top style="thin">
          <color indexed="64"/>
        </top>
      </border>
    </ndxf>
  </rcc>
  <rcc rId="17543" sId="8" odxf="1" dxf="1">
    <nc r="P96" t="inlineStr">
      <is>
        <t>k. A.</t>
      </is>
    </nc>
    <odxf>
      <numFmt numFmtId="4" formatCode="#,##0.00"/>
      <border outline="0">
        <top/>
      </border>
    </odxf>
    <ndxf>
      <numFmt numFmtId="3" formatCode="#,##0"/>
      <border outline="0">
        <top style="thin">
          <color indexed="64"/>
        </top>
      </border>
    </ndxf>
  </rcc>
  <rcc rId="17544" sId="8" odxf="1" dxf="1">
    <nc r="Q87" t="inlineStr">
      <is>
        <t>k. A.</t>
      </is>
    </nc>
    <odxf>
      <numFmt numFmtId="4" formatCode="#,##0.00"/>
      <border outline="0">
        <top/>
      </border>
    </odxf>
    <ndxf>
      <numFmt numFmtId="3" formatCode="#,##0"/>
      <border outline="0">
        <top style="thin">
          <color indexed="64"/>
        </top>
      </border>
    </ndxf>
  </rcc>
  <rcc rId="17545" sId="8" odxf="1" dxf="1">
    <nc r="Q88" t="inlineStr">
      <is>
        <t>k. A.</t>
      </is>
    </nc>
    <odxf>
      <numFmt numFmtId="4" formatCode="#,##0.00"/>
      <border outline="0">
        <top/>
      </border>
    </odxf>
    <ndxf>
      <numFmt numFmtId="3" formatCode="#,##0"/>
      <border outline="0">
        <top style="thin">
          <color indexed="64"/>
        </top>
      </border>
    </ndxf>
  </rcc>
  <rcc rId="17546" sId="8" odxf="1" dxf="1">
    <nc r="Q89" t="inlineStr">
      <is>
        <t>k. A.</t>
      </is>
    </nc>
    <odxf>
      <numFmt numFmtId="4" formatCode="#,##0.00"/>
      <border outline="0">
        <top/>
      </border>
    </odxf>
    <ndxf>
      <numFmt numFmtId="3" formatCode="#,##0"/>
      <border outline="0">
        <top style="thin">
          <color indexed="64"/>
        </top>
      </border>
    </ndxf>
  </rcc>
  <rcc rId="17547" sId="8" odxf="1" dxf="1">
    <nc r="Q90" t="inlineStr">
      <is>
        <t>k. A.</t>
      </is>
    </nc>
    <odxf>
      <numFmt numFmtId="4" formatCode="#,##0.00"/>
      <border outline="0">
        <top/>
      </border>
    </odxf>
    <ndxf>
      <numFmt numFmtId="3" formatCode="#,##0"/>
      <border outline="0">
        <top style="thin">
          <color indexed="64"/>
        </top>
      </border>
    </ndxf>
  </rcc>
  <rcc rId="17548" sId="8" odxf="1" dxf="1">
    <nc r="Q91" t="inlineStr">
      <is>
        <t>k. A.</t>
      </is>
    </nc>
    <odxf>
      <numFmt numFmtId="4" formatCode="#,##0.00"/>
      <border outline="0">
        <top/>
      </border>
    </odxf>
    <ndxf>
      <numFmt numFmtId="3" formatCode="#,##0"/>
      <border outline="0">
        <top style="thin">
          <color indexed="64"/>
        </top>
      </border>
    </ndxf>
  </rcc>
  <rcc rId="17549" sId="8" odxf="1" dxf="1">
    <nc r="Q92" t="inlineStr">
      <is>
        <t>k. A.</t>
      </is>
    </nc>
    <odxf>
      <numFmt numFmtId="4" formatCode="#,##0.00"/>
      <border outline="0">
        <top/>
      </border>
    </odxf>
    <ndxf>
      <numFmt numFmtId="3" formatCode="#,##0"/>
      <border outline="0">
        <top style="thin">
          <color indexed="64"/>
        </top>
      </border>
    </ndxf>
  </rcc>
  <rcc rId="17550" sId="8" odxf="1" dxf="1">
    <nc r="Q93" t="inlineStr">
      <is>
        <t>k. A.</t>
      </is>
    </nc>
    <odxf>
      <numFmt numFmtId="4" formatCode="#,##0.00"/>
      <border outline="0">
        <top/>
      </border>
    </odxf>
    <ndxf>
      <numFmt numFmtId="3" formatCode="#,##0"/>
      <border outline="0">
        <top style="thin">
          <color indexed="64"/>
        </top>
      </border>
    </ndxf>
  </rcc>
  <rcc rId="17551" sId="8" odxf="1" dxf="1">
    <nc r="Q94" t="inlineStr">
      <is>
        <t>k. A.</t>
      </is>
    </nc>
    <odxf>
      <numFmt numFmtId="4" formatCode="#,##0.00"/>
      <border outline="0">
        <top/>
      </border>
    </odxf>
    <ndxf>
      <numFmt numFmtId="3" formatCode="#,##0"/>
      <border outline="0">
        <top style="thin">
          <color indexed="64"/>
        </top>
      </border>
    </ndxf>
  </rcc>
  <rcc rId="17552" sId="8" odxf="1" dxf="1">
    <nc r="Q95" t="inlineStr">
      <is>
        <t>k. A.</t>
      </is>
    </nc>
    <odxf>
      <numFmt numFmtId="4" formatCode="#,##0.00"/>
      <border outline="0">
        <top/>
      </border>
    </odxf>
    <ndxf>
      <numFmt numFmtId="3" formatCode="#,##0"/>
      <border outline="0">
        <top style="thin">
          <color indexed="64"/>
        </top>
      </border>
    </ndxf>
  </rcc>
  <rcc rId="17553" sId="8" odxf="1" dxf="1">
    <nc r="Q96" t="inlineStr">
      <is>
        <t>k. A.</t>
      </is>
    </nc>
    <odxf>
      <numFmt numFmtId="4" formatCode="#,##0.00"/>
      <border outline="0">
        <top/>
      </border>
    </odxf>
    <ndxf>
      <numFmt numFmtId="3" formatCode="#,##0"/>
      <border outline="0">
        <top style="thin">
          <color indexed="64"/>
        </top>
      </border>
    </ndxf>
  </rcc>
  <rcc rId="17554" sId="8" odxf="1" dxf="1">
    <nc r="S87" t="inlineStr">
      <is>
        <t>k. A.</t>
      </is>
    </nc>
    <odxf>
      <numFmt numFmtId="4" formatCode="#,##0.00"/>
      <border outline="0">
        <top/>
      </border>
    </odxf>
    <ndxf>
      <numFmt numFmtId="3" formatCode="#,##0"/>
      <border outline="0">
        <top style="thin">
          <color indexed="64"/>
        </top>
      </border>
    </ndxf>
  </rcc>
  <rcc rId="17555" sId="8" odxf="1" dxf="1">
    <nc r="T87" t="inlineStr">
      <is>
        <t>k. A.</t>
      </is>
    </nc>
    <odxf>
      <numFmt numFmtId="4" formatCode="#,##0.00"/>
      <border outline="0">
        <top/>
      </border>
    </odxf>
    <ndxf>
      <numFmt numFmtId="3" formatCode="#,##0"/>
      <border outline="0">
        <top style="thin">
          <color indexed="64"/>
        </top>
      </border>
    </ndxf>
  </rcc>
  <rcc rId="17556" sId="8" odxf="1" dxf="1">
    <nc r="U87" t="inlineStr">
      <is>
        <t>k. A.</t>
      </is>
    </nc>
    <odxf>
      <numFmt numFmtId="4" formatCode="#,##0.00"/>
      <border outline="0">
        <top/>
      </border>
    </odxf>
    <ndxf>
      <numFmt numFmtId="3" formatCode="#,##0"/>
      <border outline="0">
        <top style="thin">
          <color indexed="64"/>
        </top>
      </border>
    </ndxf>
  </rcc>
  <rcc rId="17557" sId="8" odxf="1" dxf="1">
    <nc r="S88" t="inlineStr">
      <is>
        <t>k. A.</t>
      </is>
    </nc>
    <odxf>
      <numFmt numFmtId="4" formatCode="#,##0.00"/>
      <border outline="0">
        <top/>
      </border>
    </odxf>
    <ndxf>
      <numFmt numFmtId="3" formatCode="#,##0"/>
      <border outline="0">
        <top style="thin">
          <color indexed="64"/>
        </top>
      </border>
    </ndxf>
  </rcc>
  <rcc rId="17558" sId="8" odxf="1" dxf="1">
    <nc r="T88" t="inlineStr">
      <is>
        <t>k. A.</t>
      </is>
    </nc>
    <odxf>
      <numFmt numFmtId="4" formatCode="#,##0.00"/>
      <border outline="0">
        <top/>
      </border>
    </odxf>
    <ndxf>
      <numFmt numFmtId="3" formatCode="#,##0"/>
      <border outline="0">
        <top style="thin">
          <color indexed="64"/>
        </top>
      </border>
    </ndxf>
  </rcc>
  <rcc rId="17559" sId="8" odxf="1" dxf="1">
    <nc r="U88" t="inlineStr">
      <is>
        <t>k. A.</t>
      </is>
    </nc>
    <odxf>
      <numFmt numFmtId="4" formatCode="#,##0.00"/>
      <border outline="0">
        <top/>
      </border>
    </odxf>
    <ndxf>
      <numFmt numFmtId="3" formatCode="#,##0"/>
      <border outline="0">
        <top style="thin">
          <color indexed="64"/>
        </top>
      </border>
    </ndxf>
  </rcc>
  <rcc rId="17560" sId="8" odxf="1" dxf="1">
    <nc r="S89" t="inlineStr">
      <is>
        <t>k. A.</t>
      </is>
    </nc>
    <odxf>
      <numFmt numFmtId="4" formatCode="#,##0.00"/>
      <border outline="0">
        <top/>
      </border>
    </odxf>
    <ndxf>
      <numFmt numFmtId="3" formatCode="#,##0"/>
      <border outline="0">
        <top style="thin">
          <color indexed="64"/>
        </top>
      </border>
    </ndxf>
  </rcc>
  <rcc rId="17561" sId="8" odxf="1" dxf="1">
    <nc r="T89" t="inlineStr">
      <is>
        <t>k. A.</t>
      </is>
    </nc>
    <odxf>
      <numFmt numFmtId="4" formatCode="#,##0.00"/>
      <border outline="0">
        <top/>
      </border>
    </odxf>
    <ndxf>
      <numFmt numFmtId="3" formatCode="#,##0"/>
      <border outline="0">
        <top style="thin">
          <color indexed="64"/>
        </top>
      </border>
    </ndxf>
  </rcc>
  <rcc rId="17562" sId="8" odxf="1" dxf="1">
    <nc r="U89" t="inlineStr">
      <is>
        <t>k. A.</t>
      </is>
    </nc>
    <odxf>
      <numFmt numFmtId="4" formatCode="#,##0.00"/>
      <border outline="0">
        <top/>
      </border>
    </odxf>
    <ndxf>
      <numFmt numFmtId="3" formatCode="#,##0"/>
      <border outline="0">
        <top style="thin">
          <color indexed="64"/>
        </top>
      </border>
    </ndxf>
  </rcc>
  <rcc rId="17563" sId="8" odxf="1" dxf="1">
    <nc r="S90" t="inlineStr">
      <is>
        <t>k. A.</t>
      </is>
    </nc>
    <odxf>
      <numFmt numFmtId="4" formatCode="#,##0.00"/>
      <border outline="0">
        <top/>
      </border>
    </odxf>
    <ndxf>
      <numFmt numFmtId="3" formatCode="#,##0"/>
      <border outline="0">
        <top style="thin">
          <color indexed="64"/>
        </top>
      </border>
    </ndxf>
  </rcc>
  <rcc rId="17564" sId="8" odxf="1" dxf="1">
    <nc r="T90" t="inlineStr">
      <is>
        <t>k. A.</t>
      </is>
    </nc>
    <odxf>
      <numFmt numFmtId="4" formatCode="#,##0.00"/>
      <border outline="0">
        <top/>
      </border>
    </odxf>
    <ndxf>
      <numFmt numFmtId="3" formatCode="#,##0"/>
      <border outline="0">
        <top style="thin">
          <color indexed="64"/>
        </top>
      </border>
    </ndxf>
  </rcc>
  <rcc rId="17565" sId="8" odxf="1" dxf="1">
    <nc r="U90" t="inlineStr">
      <is>
        <t>k. A.</t>
      </is>
    </nc>
    <odxf>
      <numFmt numFmtId="4" formatCode="#,##0.00"/>
      <border outline="0">
        <top/>
      </border>
    </odxf>
    <ndxf>
      <numFmt numFmtId="3" formatCode="#,##0"/>
      <border outline="0">
        <top style="thin">
          <color indexed="64"/>
        </top>
      </border>
    </ndxf>
  </rcc>
  <rcc rId="17566" sId="8" odxf="1" dxf="1">
    <nc r="S91" t="inlineStr">
      <is>
        <t>k. A.</t>
      </is>
    </nc>
    <odxf>
      <numFmt numFmtId="4" formatCode="#,##0.00"/>
      <border outline="0">
        <top/>
      </border>
    </odxf>
    <ndxf>
      <numFmt numFmtId="3" formatCode="#,##0"/>
      <border outline="0">
        <top style="thin">
          <color indexed="64"/>
        </top>
      </border>
    </ndxf>
  </rcc>
  <rcc rId="17567" sId="8" odxf="1" dxf="1">
    <nc r="T91" t="inlineStr">
      <is>
        <t>k. A.</t>
      </is>
    </nc>
    <odxf>
      <numFmt numFmtId="4" formatCode="#,##0.00"/>
      <border outline="0">
        <top/>
      </border>
    </odxf>
    <ndxf>
      <numFmt numFmtId="3" formatCode="#,##0"/>
      <border outline="0">
        <top style="thin">
          <color indexed="64"/>
        </top>
      </border>
    </ndxf>
  </rcc>
  <rcc rId="17568" sId="8" odxf="1" dxf="1">
    <nc r="U91" t="inlineStr">
      <is>
        <t>k. A.</t>
      </is>
    </nc>
    <odxf>
      <numFmt numFmtId="4" formatCode="#,##0.00"/>
      <border outline="0">
        <top/>
      </border>
    </odxf>
    <ndxf>
      <numFmt numFmtId="3" formatCode="#,##0"/>
      <border outline="0">
        <top style="thin">
          <color indexed="64"/>
        </top>
      </border>
    </ndxf>
  </rcc>
  <rcc rId="17569" sId="8" odxf="1" dxf="1">
    <nc r="S92" t="inlineStr">
      <is>
        <t>k. A.</t>
      </is>
    </nc>
    <odxf>
      <numFmt numFmtId="4" formatCode="#,##0.00"/>
      <border outline="0">
        <top/>
      </border>
    </odxf>
    <ndxf>
      <numFmt numFmtId="3" formatCode="#,##0"/>
      <border outline="0">
        <top style="thin">
          <color indexed="64"/>
        </top>
      </border>
    </ndxf>
  </rcc>
  <rcc rId="17570" sId="8" odxf="1" dxf="1">
    <nc r="T92" t="inlineStr">
      <is>
        <t>k. A.</t>
      </is>
    </nc>
    <odxf>
      <numFmt numFmtId="4" formatCode="#,##0.00"/>
      <border outline="0">
        <top/>
      </border>
    </odxf>
    <ndxf>
      <numFmt numFmtId="3" formatCode="#,##0"/>
      <border outline="0">
        <top style="thin">
          <color indexed="64"/>
        </top>
      </border>
    </ndxf>
  </rcc>
  <rcc rId="17571" sId="8" odxf="1" dxf="1">
    <nc r="U92" t="inlineStr">
      <is>
        <t>k. A.</t>
      </is>
    </nc>
    <odxf>
      <numFmt numFmtId="4" formatCode="#,##0.00"/>
      <border outline="0">
        <top/>
      </border>
    </odxf>
    <ndxf>
      <numFmt numFmtId="3" formatCode="#,##0"/>
      <border outline="0">
        <top style="thin">
          <color indexed="64"/>
        </top>
      </border>
    </ndxf>
  </rcc>
  <rcc rId="17572" sId="8" odxf="1" dxf="1">
    <nc r="S93" t="inlineStr">
      <is>
        <t>k. A.</t>
      </is>
    </nc>
    <odxf>
      <numFmt numFmtId="4" formatCode="#,##0.00"/>
      <border outline="0">
        <top/>
      </border>
    </odxf>
    <ndxf>
      <numFmt numFmtId="3" formatCode="#,##0"/>
      <border outline="0">
        <top style="thin">
          <color indexed="64"/>
        </top>
      </border>
    </ndxf>
  </rcc>
  <rcc rId="17573" sId="8" odxf="1" dxf="1">
    <nc r="T93" t="inlineStr">
      <is>
        <t>k. A.</t>
      </is>
    </nc>
    <odxf>
      <numFmt numFmtId="4" formatCode="#,##0.00"/>
      <border outline="0">
        <top/>
      </border>
    </odxf>
    <ndxf>
      <numFmt numFmtId="3" formatCode="#,##0"/>
      <border outline="0">
        <top style="thin">
          <color indexed="64"/>
        </top>
      </border>
    </ndxf>
  </rcc>
  <rcc rId="17574" sId="8" odxf="1" dxf="1">
    <nc r="U93" t="inlineStr">
      <is>
        <t>k. A.</t>
      </is>
    </nc>
    <odxf>
      <numFmt numFmtId="4" formatCode="#,##0.00"/>
      <border outline="0">
        <top/>
      </border>
    </odxf>
    <ndxf>
      <numFmt numFmtId="3" formatCode="#,##0"/>
      <border outline="0">
        <top style="thin">
          <color indexed="64"/>
        </top>
      </border>
    </ndxf>
  </rcc>
  <rcc rId="17575" sId="8" odxf="1" dxf="1">
    <nc r="S94" t="inlineStr">
      <is>
        <t>k. A.</t>
      </is>
    </nc>
    <odxf>
      <numFmt numFmtId="4" formatCode="#,##0.00"/>
      <border outline="0">
        <top/>
      </border>
    </odxf>
    <ndxf>
      <numFmt numFmtId="3" formatCode="#,##0"/>
      <border outline="0">
        <top style="thin">
          <color indexed="64"/>
        </top>
      </border>
    </ndxf>
  </rcc>
  <rcc rId="17576" sId="8" odxf="1" dxf="1">
    <nc r="T94" t="inlineStr">
      <is>
        <t>k. A.</t>
      </is>
    </nc>
    <odxf>
      <numFmt numFmtId="4" formatCode="#,##0.00"/>
      <border outline="0">
        <top/>
      </border>
    </odxf>
    <ndxf>
      <numFmt numFmtId="3" formatCode="#,##0"/>
      <border outline="0">
        <top style="thin">
          <color indexed="64"/>
        </top>
      </border>
    </ndxf>
  </rcc>
  <rcc rId="17577" sId="8" odxf="1" dxf="1">
    <nc r="U94" t="inlineStr">
      <is>
        <t>k. A.</t>
      </is>
    </nc>
    <odxf>
      <numFmt numFmtId="4" formatCode="#,##0.00"/>
      <border outline="0">
        <top/>
      </border>
    </odxf>
    <ndxf>
      <numFmt numFmtId="3" formatCode="#,##0"/>
      <border outline="0">
        <top style="thin">
          <color indexed="64"/>
        </top>
      </border>
    </ndxf>
  </rcc>
  <rcc rId="17578" sId="8" odxf="1" dxf="1">
    <nc r="S95" t="inlineStr">
      <is>
        <t>k. A.</t>
      </is>
    </nc>
    <odxf>
      <numFmt numFmtId="4" formatCode="#,##0.00"/>
      <border outline="0">
        <top/>
      </border>
    </odxf>
    <ndxf>
      <numFmt numFmtId="3" formatCode="#,##0"/>
      <border outline="0">
        <top style="thin">
          <color indexed="64"/>
        </top>
      </border>
    </ndxf>
  </rcc>
  <rcc rId="17579" sId="8" odxf="1" dxf="1">
    <nc r="T95" t="inlineStr">
      <is>
        <t>k. A.</t>
      </is>
    </nc>
    <odxf>
      <numFmt numFmtId="4" formatCode="#,##0.00"/>
      <border outline="0">
        <top/>
      </border>
    </odxf>
    <ndxf>
      <numFmt numFmtId="3" formatCode="#,##0"/>
      <border outline="0">
        <top style="thin">
          <color indexed="64"/>
        </top>
      </border>
    </ndxf>
  </rcc>
  <rcc rId="17580" sId="8" odxf="1" dxf="1">
    <nc r="U95" t="inlineStr">
      <is>
        <t>k. A.</t>
      </is>
    </nc>
    <odxf>
      <numFmt numFmtId="4" formatCode="#,##0.00"/>
      <border outline="0">
        <top/>
      </border>
    </odxf>
    <ndxf>
      <numFmt numFmtId="3" formatCode="#,##0"/>
      <border outline="0">
        <top style="thin">
          <color indexed="64"/>
        </top>
      </border>
    </ndxf>
  </rcc>
  <rcc rId="17581" sId="8" odxf="1" dxf="1">
    <nc r="S96" t="inlineStr">
      <is>
        <t>k. A.</t>
      </is>
    </nc>
    <odxf>
      <numFmt numFmtId="4" formatCode="#,##0.00"/>
      <border outline="0">
        <top/>
      </border>
    </odxf>
    <ndxf>
      <numFmt numFmtId="3" formatCode="#,##0"/>
      <border outline="0">
        <top style="thin">
          <color indexed="64"/>
        </top>
      </border>
    </ndxf>
  </rcc>
  <rcc rId="17582" sId="8" odxf="1" dxf="1">
    <nc r="T96" t="inlineStr">
      <is>
        <t>k. A.</t>
      </is>
    </nc>
    <odxf>
      <numFmt numFmtId="4" formatCode="#,##0.00"/>
      <border outline="0">
        <top/>
      </border>
    </odxf>
    <ndxf>
      <numFmt numFmtId="3" formatCode="#,##0"/>
      <border outline="0">
        <top style="thin">
          <color indexed="64"/>
        </top>
      </border>
    </ndxf>
  </rcc>
  <rcc rId="17583" sId="8" odxf="1" dxf="1">
    <nc r="U96" t="inlineStr">
      <is>
        <t>k. A.</t>
      </is>
    </nc>
    <odxf>
      <numFmt numFmtId="4" formatCode="#,##0.00"/>
      <border outline="0">
        <top/>
      </border>
    </odxf>
    <ndxf>
      <numFmt numFmtId="3" formatCode="#,##0"/>
      <border outline="0">
        <top style="thin">
          <color indexed="64"/>
        </top>
      </border>
    </ndxf>
  </rcc>
  <rfmt sheetId="8" sqref="A1:XFD1048576" start="0" length="2147483647">
    <dxf/>
  </rfmt>
  <rcc rId="17584" sId="8">
    <nc r="T60" t="inlineStr">
      <is>
        <t>k. A.</t>
      </is>
    </nc>
  </rcc>
  <rfmt sheetId="8" sqref="T61" start="0" length="0">
    <dxf>
      <numFmt numFmtId="4" formatCode="#,##0.00"/>
      <fill>
        <patternFill patternType="solid">
          <bgColor theme="0"/>
        </patternFill>
      </fill>
    </dxf>
  </rfmt>
  <rcc rId="17585" sId="8" numFmtId="4">
    <oc r="R61">
      <v>1</v>
    </oc>
    <nc r="R61"/>
  </rcc>
  <rcc rId="17586" sId="8" numFmtId="4">
    <oc r="V61">
      <v>0</v>
    </oc>
    <nc r="V61"/>
  </rcc>
  <rcc rId="17587" sId="8" numFmtId="4">
    <oc r="V64">
      <v>0</v>
    </oc>
    <nc r="V64"/>
  </rcc>
  <rcc rId="17588" sId="8" numFmtId="4">
    <oc r="R64">
      <v>1</v>
    </oc>
    <nc r="R64"/>
  </rcc>
  <rcc rId="17589" sId="8" numFmtId="4">
    <oc r="R66">
      <v>1</v>
    </oc>
    <nc r="R66"/>
  </rcc>
  <rcc rId="17590" sId="8" numFmtId="4">
    <oc r="V66">
      <v>0</v>
    </oc>
    <nc r="V66"/>
  </rcc>
  <rcc rId="17591" sId="8">
    <nc r="S62" t="inlineStr">
      <is>
        <t>k. A.</t>
      </is>
    </nc>
  </rcc>
  <rcc rId="17592" sId="8">
    <nc r="S63" t="inlineStr">
      <is>
        <t>k. A.</t>
      </is>
    </nc>
  </rcc>
  <rcc rId="17593" sId="8">
    <nc r="S65" t="inlineStr">
      <is>
        <t>k. A.</t>
      </is>
    </nc>
  </rcc>
  <rcc rId="17594" sId="8">
    <nc r="T67" t="inlineStr">
      <is>
        <t>k. A.</t>
      </is>
    </nc>
  </rcc>
  <rcc rId="17595" sId="8">
    <nc r="T68" t="inlineStr">
      <is>
        <t>k. A.</t>
      </is>
    </nc>
  </rcc>
  <rcc rId="17596" sId="8">
    <nc r="T70" t="inlineStr">
      <is>
        <t>k. A.</t>
      </is>
    </nc>
  </rcc>
  <rfmt sheetId="8" sqref="T70">
    <dxf>
      <alignment horizontal="right"/>
    </dxf>
  </rfmt>
  <rcc rId="17597" sId="8" odxf="1" dxf="1">
    <nc r="T71" t="inlineStr">
      <is>
        <t>k. A.</t>
      </is>
    </nc>
    <odxf>
      <alignment horizontal="general"/>
    </odxf>
    <ndxf>
      <alignment horizontal="right"/>
    </ndxf>
  </rcc>
  <rcc rId="17598" sId="8" odxf="1" dxf="1">
    <nc r="T72" t="inlineStr">
      <is>
        <t>k. A.</t>
      </is>
    </nc>
    <odxf>
      <alignment horizontal="general"/>
    </odxf>
    <ndxf>
      <alignment horizontal="right"/>
    </ndxf>
  </rcc>
  <rcc rId="17599" sId="8" odxf="1" dxf="1">
    <nc r="T73" t="inlineStr">
      <is>
        <t>k. A.</t>
      </is>
    </nc>
    <odxf>
      <alignment horizontal="general"/>
    </odxf>
    <ndxf>
      <alignment horizontal="right"/>
    </ndxf>
  </rcc>
  <rcc rId="17600" sId="8" odxf="1" dxf="1">
    <nc r="T74" t="inlineStr">
      <is>
        <t>k. A.</t>
      </is>
    </nc>
    <odxf>
      <alignment horizontal="general"/>
    </odxf>
    <ndxf>
      <alignment horizontal="right"/>
    </ndxf>
  </rcc>
  <rcc rId="17601" sId="8">
    <nc r="S75" t="inlineStr">
      <is>
        <t>k. A.</t>
      </is>
    </nc>
  </rcc>
  <rcc rId="17602" sId="8">
    <nc r="T75" t="inlineStr">
      <is>
        <t>k. A.</t>
      </is>
    </nc>
  </rcc>
  <rfmt sheetId="8" sqref="S75:T75">
    <dxf>
      <alignment horizontal="right"/>
    </dxf>
  </rfmt>
  <rcc rId="17603" sId="8" odxf="1" dxf="1">
    <nc r="T76" t="inlineStr">
      <is>
        <t>k. A.</t>
      </is>
    </nc>
    <odxf>
      <alignment horizontal="general"/>
    </odxf>
    <ndxf>
      <alignment horizontal="right"/>
    </ndxf>
  </rcc>
  <rcc rId="17604" sId="8" odxf="1" dxf="1">
    <nc r="T77" t="inlineStr">
      <is>
        <t>k. A.</t>
      </is>
    </nc>
    <odxf>
      <alignment horizontal="general"/>
    </odxf>
    <ndxf>
      <alignment horizontal="right"/>
    </ndxf>
  </rcc>
  <rcc rId="17605" sId="8" odxf="1" dxf="1">
    <nc r="T78" t="inlineStr">
      <is>
        <t>k. A.</t>
      </is>
    </nc>
    <odxf>
      <alignment horizontal="general"/>
    </odxf>
    <ndxf>
      <alignment horizontal="right"/>
    </ndxf>
  </rcc>
  <rcc rId="17606" sId="8">
    <nc r="T85" t="inlineStr">
      <is>
        <t>k. A.</t>
      </is>
    </nc>
  </rcc>
  <rfmt sheetId="8" sqref="Y87" start="0" length="0">
    <dxf>
      <border outline="0">
        <top style="thin">
          <color indexed="64"/>
        </top>
      </border>
    </dxf>
  </rfmt>
  <rfmt sheetId="8" sqref="Y88" start="0" length="0">
    <dxf>
      <border outline="0">
        <top style="thin">
          <color indexed="64"/>
        </top>
      </border>
    </dxf>
  </rfmt>
  <rfmt sheetId="8" sqref="Y89" start="0" length="0">
    <dxf>
      <border outline="0">
        <top style="thin">
          <color indexed="64"/>
        </top>
      </border>
    </dxf>
  </rfmt>
  <rfmt sheetId="8" sqref="Y90" start="0" length="0">
    <dxf>
      <border outline="0">
        <top style="thin">
          <color indexed="64"/>
        </top>
      </border>
    </dxf>
  </rfmt>
  <rfmt sheetId="8" sqref="Y91" start="0" length="0">
    <dxf>
      <border outline="0">
        <top style="thin">
          <color indexed="64"/>
        </top>
      </border>
    </dxf>
  </rfmt>
  <rfmt sheetId="8" sqref="Y92" start="0" length="0">
    <dxf>
      <border outline="0">
        <top style="thin">
          <color indexed="64"/>
        </top>
      </border>
    </dxf>
  </rfmt>
  <rfmt sheetId="8" sqref="Y93" start="0" length="0">
    <dxf>
      <border outline="0">
        <top style="thin">
          <color indexed="64"/>
        </top>
      </border>
    </dxf>
  </rfmt>
  <rfmt sheetId="8" sqref="Y94" start="0" length="0">
    <dxf>
      <border outline="0">
        <top style="thin">
          <color indexed="64"/>
        </top>
      </border>
    </dxf>
  </rfmt>
  <rfmt sheetId="8" sqref="Y95" start="0" length="0">
    <dxf>
      <border outline="0">
        <top style="thin">
          <color indexed="64"/>
        </top>
      </border>
    </dxf>
  </rfmt>
  <rfmt sheetId="8" sqref="Y96" start="0" length="0">
    <dxf>
      <border outline="0">
        <top style="thin">
          <color indexed="64"/>
        </top>
      </border>
    </dxf>
  </rfmt>
  <rfmt sheetId="8" sqref="AB6:AF111">
    <dxf>
      <alignment vertical="center"/>
    </dxf>
  </rfmt>
  <rfmt sheetId="8" sqref="AB6:AF111">
    <dxf>
      <alignment horizontal="center"/>
    </dxf>
  </rfmt>
  <rcc rId="17607" sId="9">
    <oc r="AP97">
      <v>1</v>
    </oc>
    <nc r="AP97">
      <f>IF(AL97&lt;323%,1,0)</f>
    </nc>
  </rcc>
  <rcc rId="17608" sId="9">
    <oc r="AP41">
      <v>1</v>
    </oc>
    <nc r="AP41">
      <f>IF(AL41&lt;323%,1,0)</f>
    </nc>
  </rcc>
  <rcc rId="17609" sId="9">
    <oc r="AP101">
      <v>1</v>
    </oc>
    <nc r="AP101">
      <f>IF(AL101&lt;323%,1,0)</f>
    </nc>
  </rcc>
  <rcc rId="17610" sId="9">
    <oc r="AP79">
      <v>1</v>
    </oc>
    <nc r="AP79">
      <f>IF(AL79&lt;323%,1,0)</f>
    </nc>
  </rcc>
  <rcc rId="17611" sId="9">
    <oc r="AP60">
      <f>IF(AL60&lt;323,1,0)</f>
    </oc>
    <nc r="AP60">
      <f>IF(AL60&lt;323%,1,0)</f>
    </nc>
  </rcc>
  <rcc rId="17612" sId="9">
    <oc r="AP87">
      <v>1</v>
    </oc>
    <nc r="AP87">
      <f>IF(AL87&lt;323%,1,0)</f>
    </nc>
  </rcc>
  <rcc rId="17613" sId="9">
    <oc r="AP20">
      <v>1</v>
    </oc>
    <nc r="AP20">
      <f>IF(AL20&lt;323%,1,0)</f>
    </nc>
  </rcc>
  <rcc rId="17614" sId="9">
    <oc r="AP30">
      <v>1</v>
    </oc>
    <nc r="AP30">
      <f>IF(AL30&lt;323%,1,0)</f>
    </nc>
  </rcc>
  <rcc rId="17615" sId="9">
    <oc r="AP7">
      <v>1</v>
    </oc>
    <nc r="AP7">
      <f>IF(AL7&lt;323%,1,0)</f>
    </nc>
  </rcc>
  <rcc rId="17616" sId="9">
    <oc r="AP42">
      <v>1</v>
    </oc>
    <nc r="AP42">
      <f>IF(AL42&lt;323%,1,0)</f>
    </nc>
  </rcc>
  <rcc rId="17617" sId="9">
    <oc r="AP80">
      <v>1</v>
    </oc>
    <nc r="AP80">
      <f>IF(AL80&lt;323%,1,0)</f>
    </nc>
  </rcc>
  <rcc rId="17618" sId="9">
    <oc r="AP31">
      <v>1</v>
    </oc>
    <nc r="AP31">
      <f>IF(AL31&lt;323%,1,0)</f>
    </nc>
  </rcc>
  <rcc rId="17619" sId="9">
    <oc r="AP88">
      <v>1</v>
    </oc>
    <nc r="AP88">
      <f>IF(AL88&lt;323%,1,0)</f>
    </nc>
  </rcc>
  <rcc rId="17620" sId="9">
    <oc r="AP89">
      <v>1</v>
    </oc>
    <nc r="AP89">
      <f>IF(AL89&lt;323%,1,0)</f>
    </nc>
  </rcc>
  <rcc rId="17621" sId="9">
    <oc r="AP43">
      <f>IF(AL43&lt;323,1,0)</f>
    </oc>
    <nc r="AP43">
      <f>IF(AL43&lt;323%,1,0)</f>
    </nc>
  </rcc>
  <rcc rId="17622" sId="9">
    <oc r="AP21">
      <f>IF(AL21&lt;323,1,0)</f>
    </oc>
    <nc r="AP21">
      <f>IF(AL21&lt;323%,1,0)</f>
    </nc>
  </rcc>
  <rcc rId="17623" sId="9">
    <oc r="AP81">
      <f>IF(AL81&lt;323,1,0)</f>
    </oc>
    <nc r="AP81">
      <f>IF(AL81&lt;323%,1,0)</f>
    </nc>
  </rcc>
  <rcc rId="17624" sId="9">
    <oc r="AP90">
      <f>IF(AL90&lt;323,1,0)</f>
    </oc>
    <nc r="AP90">
      <f>IF(AL90&lt;323%,1,0)</f>
    </nc>
  </rcc>
  <rcc rId="17625" sId="9">
    <oc r="AP102">
      <f>IF(AL102&lt;323,1,0)</f>
    </oc>
    <nc r="AP102">
      <f>IF(AL102&lt;323%,1,0)</f>
    </nc>
  </rcc>
  <rcc rId="17626" sId="9">
    <oc r="AP91">
      <f>IF(AL91&lt;323,1,0)</f>
    </oc>
    <nc r="AP91">
      <f>IF(AL91&lt;323%,1,0)</f>
    </nc>
  </rcc>
  <rcc rId="17627" sId="9">
    <oc r="AP57">
      <f>IF(AL57&lt;323,1,0)</f>
    </oc>
    <nc r="AP57">
      <f>IF(AL57&lt;323%,1,0)</f>
    </nc>
  </rcc>
  <rcc rId="17628" sId="9">
    <oc r="AP47">
      <f>IF(AL47&lt;323,1,0)</f>
    </oc>
    <nc r="AP47">
      <f>IF(AL47&lt;323%,1,0)</f>
    </nc>
  </rcc>
  <rcc rId="17629" sId="9">
    <oc r="AP22">
      <f>IF(AL22&lt;323,1,0)</f>
    </oc>
    <nc r="AP22">
      <f>IF(AL22&lt;323%,1,0)</f>
    </nc>
  </rcc>
  <rcc rId="17630" sId="9">
    <oc r="AP61">
      <f>IF(AL61&lt;323,1,0)</f>
    </oc>
    <nc r="AP61">
      <f>IF(AL61&lt;323%,1,0)</f>
    </nc>
  </rcc>
  <rcc rId="17631" sId="9">
    <oc r="AP32">
      <v>1</v>
    </oc>
    <nc r="AP32">
      <f>IF(AL32&lt;323%,1,0)</f>
    </nc>
  </rcc>
  <rcc rId="17632" sId="9">
    <oc r="AP103">
      <v>1</v>
    </oc>
    <nc r="AP103">
      <f>IF(AL103&lt;323%,1,0)</f>
    </nc>
  </rcc>
  <rcc rId="17633" sId="9">
    <oc r="AP48">
      <v>1</v>
    </oc>
    <nc r="AP48">
      <f>IF(AL48&lt;323%,1,0)</f>
    </nc>
  </rcc>
  <rcc rId="17634" sId="9">
    <oc r="AP82">
      <v>1</v>
    </oc>
    <nc r="AP82">
      <f>IF(AL82&lt;323%,1,0)</f>
    </nc>
  </rcc>
  <rcc rId="17635" sId="9">
    <oc r="AP62">
      <v>1</v>
    </oc>
    <nc r="AP62">
      <f>IF(AL62&lt;323%,1,0)</f>
    </nc>
  </rcc>
  <rcc rId="17636" sId="9">
    <oc r="AP92">
      <v>1</v>
    </oc>
    <nc r="AP92">
      <f>IF(AL92&lt;323%,1,0)</f>
    </nc>
  </rcc>
  <rcc rId="17637" sId="9">
    <oc r="AP93">
      <v>1</v>
    </oc>
    <nc r="AP93">
      <f>IF(AL93&lt;323%,1,0)</f>
    </nc>
  </rcc>
  <rcc rId="17638" sId="9">
    <oc r="AP49">
      <v>1</v>
    </oc>
    <nc r="AP49">
      <f>IF(AL49&lt;323%,1,0)</f>
    </nc>
  </rcc>
  <rcc rId="17639" sId="9">
    <oc r="AP8">
      <v>1</v>
    </oc>
    <nc r="AP8">
      <f>IF(AL8&lt;323%,1,0)</f>
    </nc>
  </rcc>
  <rcc rId="17640" sId="9">
    <oc r="AP69">
      <v>1</v>
    </oc>
    <nc r="AP69">
      <f>IF(AL69&lt;323%,1,0)</f>
    </nc>
  </rcc>
  <rcc rId="17641" sId="9">
    <oc r="AP15">
      <v>1</v>
    </oc>
    <nc r="AP15">
      <f>IF(AL15&lt;323%,1,0)</f>
    </nc>
  </rcc>
  <rcc rId="17642" sId="9">
    <oc r="AP33">
      <v>1</v>
    </oc>
    <nc r="AP33">
      <f>IF(AL33&lt;323%,1,0)</f>
    </nc>
  </rcc>
  <rcc rId="17643" sId="9">
    <oc r="AP94">
      <v>1</v>
    </oc>
    <nc r="AP94">
      <f>IF(AL94&lt;323%,1,0)</f>
    </nc>
  </rcc>
  <rcc rId="17644" sId="9">
    <oc r="AP104">
      <v>1</v>
    </oc>
    <nc r="AP104">
      <f>IF(AL104&lt;323%,1,0)</f>
    </nc>
  </rcc>
  <rcc rId="17645" sId="9">
    <oc r="AP70">
      <v>1</v>
    </oc>
    <nc r="AP70">
      <f>IF(AL70&lt;323%,1,0)</f>
    </nc>
  </rcc>
  <rcc rId="17646" sId="9">
    <oc r="AP23">
      <v>1</v>
    </oc>
    <nc r="AP23">
      <f>IF(AL23&lt;323%,1,0)</f>
    </nc>
  </rcc>
  <rcc rId="17647" sId="9">
    <oc r="AP24">
      <v>2100</v>
    </oc>
    <nc r="AP24">
      <f>IF(AL24&lt;323%,1,0)</f>
    </nc>
  </rcc>
  <rcc rId="17648" sId="9">
    <oc r="AP16">
      <v>1</v>
    </oc>
    <nc r="AP16">
      <f>IF(AL16&lt;323%,1,0)</f>
    </nc>
  </rcc>
  <rcc rId="17649" sId="9">
    <oc r="AP105">
      <v>1</v>
    </oc>
    <nc r="AP105">
      <f>IF(AL105&lt;323%,1,0)</f>
    </nc>
  </rcc>
  <rcc rId="17650" sId="9">
    <oc r="AP17">
      <v>1</v>
    </oc>
    <nc r="AP17">
      <f>IF(AL17&lt;323%,1,0)</f>
    </nc>
  </rcc>
  <rcc rId="17651" sId="9">
    <oc r="AP71">
      <v>1</v>
    </oc>
    <nc r="AP71">
      <f>IF(AL71&lt;323%,1,0)</f>
    </nc>
  </rcc>
  <rcc rId="17652" sId="9">
    <oc r="AP63">
      <v>1</v>
    </oc>
    <nc r="AP63">
      <f>IF(AL63&lt;323%,1,0)</f>
    </nc>
  </rcc>
  <rcc rId="17653" sId="9">
    <oc r="AP34">
      <v>1</v>
    </oc>
    <nc r="AP34">
      <f>IF(AL34&lt;323%,1,0)</f>
    </nc>
  </rcc>
  <rcc rId="17654" sId="9">
    <oc r="AP95">
      <v>1</v>
    </oc>
    <nc r="AP95">
      <f>IF(AL95&lt;323%,1,0)</f>
    </nc>
  </rcc>
  <rcc rId="17655" sId="9">
    <oc r="AP25">
      <v>1</v>
    </oc>
    <nc r="AP25">
      <f>IF(AL25&lt;323%,1,0)</f>
    </nc>
  </rcc>
  <rcc rId="17656" sId="9">
    <oc r="AP83">
      <v>1</v>
    </oc>
    <nc r="AP83">
      <f>IF(AL83&lt;323%,1,0)</f>
    </nc>
  </rcc>
  <rcc rId="17657" sId="9">
    <oc r="AP26">
      <v>1</v>
    </oc>
    <nc r="AP26">
      <f>IF(AL26&lt;323%,1,0)</f>
    </nc>
  </rcc>
  <rcc rId="17658" sId="9">
    <oc r="AP72">
      <v>1</v>
    </oc>
    <nc r="AP72">
      <f>IF(AL72&lt;323%,1,0)</f>
    </nc>
  </rcc>
  <rcc rId="17659" sId="9">
    <oc r="AP9">
      <v>1</v>
    </oc>
    <nc r="AP9">
      <f>IF(AL9&lt;323%,1,0)</f>
    </nc>
  </rcc>
  <rcc rId="17660" sId="9">
    <oc r="AP64">
      <v>1</v>
    </oc>
    <nc r="AP64">
      <f>IF(AL64&lt;323%,1,0)</f>
    </nc>
  </rcc>
  <rcc rId="17661" sId="9">
    <oc r="AP50">
      <v>1</v>
    </oc>
    <nc r="AP50">
      <f>IF(AL50&lt;323%,1,0)</f>
    </nc>
  </rcc>
  <rfmt sheetId="9" sqref="AP73" start="0" length="0">
    <dxf>
      <numFmt numFmtId="0" formatCode="General"/>
      <fill>
        <patternFill patternType="none">
          <bgColor indexed="65"/>
        </patternFill>
      </fill>
      <border outline="0">
        <top/>
      </border>
    </dxf>
  </rfmt>
  <rcc rId="17662" sId="9">
    <oc r="AP106">
      <v>1</v>
    </oc>
    <nc r="AP106">
      <f>IF(AL106&lt;323%,1,0)</f>
    </nc>
  </rcc>
  <rcc rId="17663" sId="9">
    <oc r="AP74">
      <v>1</v>
    </oc>
    <nc r="AP74">
      <f>IF(AL74&lt;323%,1,0)</f>
    </nc>
  </rcc>
  <rfmt sheetId="9" sqref="AP75" start="0" length="0">
    <dxf>
      <numFmt numFmtId="0" formatCode="General"/>
      <fill>
        <patternFill patternType="none">
          <bgColor indexed="65"/>
        </patternFill>
      </fill>
      <border outline="0">
        <top/>
      </border>
    </dxf>
  </rfmt>
  <rcc rId="17664" sId="9">
    <oc r="AP51">
      <v>1</v>
    </oc>
    <nc r="AP51">
      <f>IF(AL51&lt;323%,1,0)</f>
    </nc>
  </rcc>
  <rfmt sheetId="9" sqref="AP35" start="0" length="0">
    <dxf>
      <numFmt numFmtId="0" formatCode="General"/>
      <fill>
        <patternFill patternType="none">
          <bgColor indexed="65"/>
        </patternFill>
      </fill>
      <border outline="0">
        <top/>
      </border>
    </dxf>
  </rfmt>
  <rcc rId="17665" sId="9">
    <oc r="AP36">
      <v>1</v>
    </oc>
    <nc r="AP36">
      <f>IF(AL36&lt;323%,1,0)</f>
    </nc>
  </rcc>
  <rcc rId="17666" sId="9">
    <oc r="AP37">
      <v>1</v>
    </oc>
    <nc r="AP37">
      <f>IF(AL37&lt;323%,1,0)</f>
    </nc>
  </rcc>
  <rcc rId="17667" sId="9">
    <oc r="AP18">
      <v>1</v>
    </oc>
    <nc r="AP18">
      <f>IF(AL18&lt;323%,1,0)</f>
    </nc>
  </rcc>
  <rcc rId="17668" sId="9">
    <oc r="AP44">
      <v>1</v>
    </oc>
    <nc r="AP44">
      <f>IF(AL44&lt;323%,1,0)</f>
    </nc>
  </rcc>
  <rfmt sheetId="9" sqref="AP19" start="0" length="0">
    <dxf>
      <numFmt numFmtId="0" formatCode="General"/>
      <fill>
        <patternFill patternType="none">
          <bgColor indexed="65"/>
        </patternFill>
      </fill>
      <border outline="0">
        <top/>
      </border>
    </dxf>
  </rfmt>
  <rcc rId="17669" sId="9">
    <oc r="AP27">
      <v>1</v>
    </oc>
    <nc r="AP27">
      <f>IF(AL27&lt;323%,1,0)</f>
    </nc>
  </rcc>
  <rfmt sheetId="9" sqref="AP10" start="0" length="0">
    <dxf>
      <numFmt numFmtId="0" formatCode="General"/>
      <fill>
        <patternFill patternType="none">
          <bgColor indexed="65"/>
        </patternFill>
      </fill>
      <border outline="0">
        <top/>
      </border>
    </dxf>
  </rfmt>
  <rcc rId="17670" sId="9">
    <oc r="AP84">
      <v>1</v>
    </oc>
    <nc r="AP84">
      <f>IF(AL84&lt;323%,1,0)</f>
    </nc>
  </rcc>
  <rcc rId="17671" sId="9">
    <oc r="AP38">
      <v>1</v>
    </oc>
    <nc r="AP38">
      <f>IF(AL38&lt;323%,1,0)</f>
    </nc>
  </rcc>
  <rcc rId="17672" sId="9">
    <oc r="AP107">
      <v>1</v>
    </oc>
    <nc r="AP107">
      <f>IF(AL107&lt;323%,1,0)</f>
    </nc>
  </rcc>
  <rcc rId="17673" sId="9">
    <oc r="AP39">
      <v>1</v>
    </oc>
    <nc r="AP39">
      <f>IF(AL39&lt;323%,1,0)</f>
    </nc>
  </rcc>
  <rcc rId="17674" sId="9">
    <oc r="AP98">
      <v>1</v>
    </oc>
    <nc r="AP98">
      <f>IF(AL98&lt;323%,1,0)</f>
    </nc>
  </rcc>
  <rcc rId="17675" sId="9">
    <oc r="AP52">
      <v>1</v>
    </oc>
    <nc r="AP52">
      <f>IF(AL52&lt;323%,1,0)</f>
    </nc>
  </rcc>
  <rcc rId="17676" sId="9">
    <oc r="AP28">
      <v>1</v>
    </oc>
    <nc r="AP28">
      <f>IF(AL28&lt;323%,1,0)</f>
    </nc>
  </rcc>
  <rcc rId="17677" sId="9">
    <oc r="AP85">
      <v>1</v>
    </oc>
    <nc r="AP85">
      <f>IF(AL85&lt;323%,1,0)</f>
    </nc>
  </rcc>
  <rcc rId="17678" sId="9">
    <oc r="AP108">
      <v>1</v>
    </oc>
    <nc r="AP108">
      <f>IF(AL108&lt;323%,1,0)</f>
    </nc>
  </rcc>
  <rcc rId="17679" sId="9">
    <oc r="AP11">
      <v>1</v>
    </oc>
    <nc r="AP11">
      <f>IF(AL11&lt;323%,1,0)</f>
    </nc>
  </rcc>
  <rcc rId="17680" sId="9">
    <oc r="AP109">
      <v>1</v>
    </oc>
    <nc r="AP109">
      <f>IF(AL109&lt;323%,1,0)</f>
    </nc>
  </rcc>
  <rcc rId="17681" sId="9">
    <oc r="AP99">
      <v>1</v>
    </oc>
    <nc r="AP99">
      <f>IF(AL99&lt;323%,1,0)</f>
    </nc>
  </rcc>
  <rcc rId="17682" sId="9">
    <oc r="AP40">
      <v>1</v>
    </oc>
    <nc r="AP40">
      <f>IF(AL40&lt;323%,1,0)</f>
    </nc>
  </rcc>
  <rcc rId="17683" sId="9">
    <oc r="AP65" t="inlineStr">
      <is>
        <t>k.A.</t>
      </is>
    </oc>
    <nc r="AP65">
      <f>IF(AL65&lt;323%,1,0)</f>
    </nc>
  </rcc>
  <rcc rId="17684" sId="9">
    <oc r="AP100" t="inlineStr">
      <is>
        <t>k.A.</t>
      </is>
    </oc>
    <nc r="AP100">
      <f>IF(AL100&lt;323%,1,0)</f>
    </nc>
  </rcc>
  <rcc rId="17685" sId="9">
    <oc r="AP53" t="inlineStr">
      <is>
        <t>k.A.</t>
      </is>
    </oc>
    <nc r="AP53">
      <f>IF(AL53&lt;323%,1,0)</f>
    </nc>
  </rcc>
  <rcc rId="17686" sId="9">
    <oc r="AP76" t="inlineStr">
      <is>
        <t>k.A.</t>
      </is>
    </oc>
    <nc r="AP76">
      <f>IF(AL76&lt;323%,1,0)</f>
    </nc>
  </rcc>
  <rcc rId="17687" sId="9">
    <oc r="AP6" t="inlineStr">
      <is>
        <t>k.A.</t>
      </is>
    </oc>
    <nc r="AP6">
      <f>IF(AL6&lt;323%,1,0)</f>
    </nc>
  </rcc>
  <rcc rId="17688" sId="9">
    <oc r="AP12" t="inlineStr">
      <is>
        <t>k.A.</t>
      </is>
    </oc>
    <nc r="AP12">
      <f>IF(AL12&lt;323%,1,0)</f>
    </nc>
  </rcc>
  <rcc rId="17689" sId="9">
    <oc r="AP58" t="inlineStr">
      <is>
        <t>k.A.</t>
      </is>
    </oc>
    <nc r="AP58">
      <f>IF(AL58&lt;323%,1,0)</f>
    </nc>
  </rcc>
  <rcc rId="17690" sId="9">
    <oc r="AP66" t="inlineStr">
      <is>
        <t>k.A.</t>
      </is>
    </oc>
    <nc r="AP66">
      <f>IF(AL66&lt;323%,1,0)</f>
    </nc>
  </rcc>
  <rcc rId="17691" sId="9">
    <oc r="AP110" t="inlineStr">
      <is>
        <t>k.A.</t>
      </is>
    </oc>
    <nc r="AP110">
      <f>IF(AL110&lt;323%,1,0)</f>
    </nc>
  </rcc>
  <rcc rId="17692" sId="9">
    <oc r="AP96" t="inlineStr">
      <is>
        <t>k.A.</t>
      </is>
    </oc>
    <nc r="AP96">
      <f>IF(AL96&lt;323%,1,0)</f>
    </nc>
  </rcc>
  <rcc rId="17693" sId="9">
    <oc r="AP29">
      <v>1</v>
    </oc>
    <nc r="AP29">
      <f>IF(AL29&lt;323%,1,0)</f>
    </nc>
  </rcc>
  <rcc rId="17694" sId="9">
    <oc r="AP111">
      <v>1</v>
    </oc>
    <nc r="AP111">
      <f>IF(AL111&lt;323%,1,0)</f>
    </nc>
  </rcc>
  <rcc rId="17695" sId="9">
    <oc r="AP54">
      <v>1</v>
    </oc>
    <nc r="AP54">
      <f>IF(AL54&lt;323%,1,0)</f>
    </nc>
  </rcc>
  <rcc rId="17696" sId="9">
    <oc r="AP55">
      <v>1</v>
    </oc>
    <nc r="AP55">
      <f>IF(AL55&lt;323%,1,0)</f>
    </nc>
  </rcc>
  <rcc rId="17697" sId="9">
    <oc r="AP56">
      <f>IF(AL56&lt;323,1,0)</f>
    </oc>
    <nc r="AP56">
      <f>IF(AL56&lt;323%,1,0)</f>
    </nc>
  </rcc>
  <rcc rId="17698" sId="9">
    <oc r="AP77">
      <f>IF(AL77&lt;323,1,0)</f>
    </oc>
    <nc r="AP77">
      <f>IF(AL77&lt;323%,1,0)</f>
    </nc>
  </rcc>
  <rcc rId="17699" sId="9">
    <oc r="AP45">
      <f>IF(AL45&lt;323,1,0)</f>
    </oc>
    <nc r="AP45">
      <f>IF(AL45&lt;323%,1,0)</f>
    </nc>
  </rcc>
  <rcc rId="17700" sId="9">
    <oc r="AP86">
      <f>IF(AL86&lt;323,1,0)</f>
    </oc>
    <nc r="AP86">
      <f>IF(AL86&lt;323%,1,0)</f>
    </nc>
  </rcc>
  <rcc rId="17701" sId="9">
    <oc r="AP59">
      <f>IF(AL59&lt;323,1,0)</f>
    </oc>
    <nc r="AP59">
      <f>IF(AL59&lt;323%,1,0)</f>
    </nc>
  </rcc>
  <rcc rId="17702" sId="9">
    <oc r="AP46">
      <f>IF(AL46&lt;323,1,0)</f>
    </oc>
    <nc r="AP46">
      <f>IF(AL46&lt;323%,1,0)</f>
    </nc>
  </rcc>
  <rcc rId="17703" sId="9">
    <oc r="AP78">
      <f>IF(AL78&lt;323,1,0)</f>
    </oc>
    <nc r="AP78">
      <f>IF(AL78&lt;323%,1,0)</f>
    </nc>
  </rcc>
  <rcc rId="17704" sId="9">
    <oc r="AP13">
      <f>IF(AL13&lt;323,1,0)</f>
    </oc>
    <nc r="AP13">
      <f>IF(AL13&lt;323%,1,0)</f>
    </nc>
  </rcc>
  <rcc rId="17705" sId="9">
    <oc r="AP14">
      <f>IF(AL14&lt;323,1,0)</f>
    </oc>
    <nc r="AP14">
      <f>IF(AL14&lt;323%,1,0)</f>
    </nc>
  </rcc>
  <rcc rId="17706" sId="9">
    <oc r="AP67">
      <f>IF(AL67&lt;323,1,0)</f>
    </oc>
    <nc r="AP67">
      <f>IF(AL67&lt;323%,1,0)</f>
    </nc>
  </rcc>
  <rcc rId="17707" sId="9">
    <oc r="AP68">
      <f>IF(AL68&lt;323,1,0)</f>
    </oc>
    <nc r="AP68">
      <f>IF(AL68&lt;323%,1,0)</f>
    </nc>
  </rcc>
  <rcc rId="17708" sId="9" odxf="1" dxf="1">
    <oc r="AP73">
      <v>1</v>
    </oc>
    <nc r="AP73"/>
    <ndxf>
      <font>
        <color auto="1"/>
        <name val="Arial"/>
        <scheme val="none"/>
      </font>
      <numFmt numFmtId="3" formatCode="#,##0"/>
      <fill>
        <patternFill patternType="solid">
          <bgColor theme="0" tint="-4.9989318521683403E-2"/>
        </patternFill>
      </fill>
      <border outline="0">
        <top style="thin">
          <color indexed="64"/>
        </top>
      </border>
    </ndxf>
  </rcc>
  <rcc rId="17709" sId="9" odxf="1" dxf="1">
    <oc r="AP75">
      <v>1</v>
    </oc>
    <nc r="AP75"/>
    <ndxf>
      <font>
        <color auto="1"/>
        <name val="Arial"/>
        <scheme val="none"/>
      </font>
      <numFmt numFmtId="3" formatCode="#,##0"/>
      <fill>
        <patternFill patternType="solid">
          <bgColor theme="0" tint="-4.9989318521683403E-2"/>
        </patternFill>
      </fill>
      <border outline="0">
        <top style="thin">
          <color indexed="64"/>
        </top>
      </border>
    </ndxf>
  </rcc>
  <rcc rId="17710" sId="9" odxf="1" dxf="1">
    <oc r="AP35">
      <v>1</v>
    </oc>
    <nc r="AP35"/>
    <ndxf>
      <font>
        <color auto="1"/>
        <name val="Arial"/>
        <scheme val="none"/>
      </font>
      <numFmt numFmtId="3" formatCode="#,##0"/>
      <fill>
        <patternFill patternType="solid">
          <bgColor theme="0" tint="-4.9989318521683403E-2"/>
        </patternFill>
      </fill>
      <border outline="0">
        <top style="thin">
          <color indexed="64"/>
        </top>
      </border>
    </ndxf>
  </rcc>
  <rcc rId="17711" sId="9" odxf="1" dxf="1">
    <oc r="AP19">
      <v>1</v>
    </oc>
    <nc r="AP19"/>
    <ndxf>
      <font>
        <color auto="1"/>
        <name val="Arial"/>
        <scheme val="none"/>
      </font>
      <numFmt numFmtId="3" formatCode="#,##0"/>
      <fill>
        <patternFill patternType="solid">
          <bgColor theme="0" tint="-4.9989318521683403E-2"/>
        </patternFill>
      </fill>
      <border outline="0">
        <top style="thin">
          <color indexed="64"/>
        </top>
      </border>
    </ndxf>
  </rcc>
  <rcc rId="17712" sId="9" odxf="1" dxf="1">
    <oc r="AP10">
      <v>1</v>
    </oc>
    <nc r="AP10"/>
    <ndxf>
      <font>
        <color auto="1"/>
        <name val="Arial"/>
        <scheme val="none"/>
      </font>
      <numFmt numFmtId="3" formatCode="#,##0"/>
      <fill>
        <patternFill patternType="solid">
          <bgColor theme="0" tint="-4.9989318521683403E-2"/>
        </patternFill>
      </fill>
      <border outline="0">
        <top style="thin">
          <color indexed="64"/>
        </top>
      </border>
    </ndxf>
  </rcc>
  <rcc rId="17713" sId="9">
    <oc r="AU97">
      <v>1</v>
    </oc>
    <nc r="AU97">
      <f>IF(AQ97&lt;427%,1,0)</f>
    </nc>
  </rcc>
  <rcc rId="17714" sId="9">
    <oc r="AU41">
      <v>1</v>
    </oc>
    <nc r="AU41">
      <f>IF(AQ41&lt;427%,1,0)</f>
    </nc>
  </rcc>
  <rcc rId="17715" sId="9">
    <oc r="AU101">
      <v>1</v>
    </oc>
    <nc r="AU101">
      <f>IF(AQ101&lt;427%,1,0)</f>
    </nc>
  </rcc>
  <rcc rId="17716" sId="9">
    <oc r="AU79">
      <v>1</v>
    </oc>
    <nc r="AU79">
      <f>IF(AQ79&lt;427%,1,0)</f>
    </nc>
  </rcc>
  <rcc rId="17717" sId="9">
    <oc r="AU60">
      <f>IF(AQ60&lt;427,1,0)</f>
    </oc>
    <nc r="AU60">
      <f>IF(AQ60&lt;427%,1,0)</f>
    </nc>
  </rcc>
  <rcc rId="17718" sId="9">
    <oc r="AU87">
      <v>1</v>
    </oc>
    <nc r="AU87">
      <f>IF(AQ87&lt;427%,1,0)</f>
    </nc>
  </rcc>
  <rcc rId="17719" sId="9">
    <oc r="AU20">
      <v>1</v>
    </oc>
    <nc r="AU20">
      <f>IF(AQ20&lt;427%,1,0)</f>
    </nc>
  </rcc>
  <rcc rId="17720" sId="9">
    <oc r="AU30">
      <v>1</v>
    </oc>
    <nc r="AU30">
      <f>IF(AQ30&lt;427%,1,0)</f>
    </nc>
  </rcc>
  <rcc rId="17721" sId="9">
    <oc r="AU7">
      <v>1</v>
    </oc>
    <nc r="AU7">
      <f>IF(AQ7&lt;427%,1,0)</f>
    </nc>
  </rcc>
  <rcc rId="17722" sId="9">
    <oc r="AU42">
      <v>1</v>
    </oc>
    <nc r="AU42">
      <f>IF(AQ42&lt;427%,1,0)</f>
    </nc>
  </rcc>
  <rcc rId="17723" sId="9">
    <oc r="AU80">
      <v>1</v>
    </oc>
    <nc r="AU80">
      <f>IF(AQ80&lt;427%,1,0)</f>
    </nc>
  </rcc>
  <rcc rId="17724" sId="9">
    <oc r="AU31">
      <v>1</v>
    </oc>
    <nc r="AU31">
      <f>IF(AQ31&lt;427%,1,0)</f>
    </nc>
  </rcc>
  <rcc rId="17725" sId="9">
    <oc r="AU88">
      <v>1</v>
    </oc>
    <nc r="AU88">
      <f>IF(AQ88&lt;427%,1,0)</f>
    </nc>
  </rcc>
  <rcc rId="17726" sId="9">
    <oc r="AU89">
      <v>1</v>
    </oc>
    <nc r="AU89">
      <f>IF(AQ89&lt;427%,1,0)</f>
    </nc>
  </rcc>
  <rcc rId="17727" sId="9">
    <oc r="AU43">
      <f>IF(AQ43&lt;427,1,0)</f>
    </oc>
    <nc r="AU43">
      <f>IF(AQ43&lt;427%,1,0)</f>
    </nc>
  </rcc>
  <rcc rId="17728" sId="9">
    <oc r="AU21">
      <f>IF(AQ21&lt;427,1,0)</f>
    </oc>
    <nc r="AU21">
      <f>IF(AQ21&lt;427%,1,0)</f>
    </nc>
  </rcc>
  <rcc rId="17729" sId="9">
    <oc r="AU81">
      <f>IF(AQ81&lt;427,1,0)</f>
    </oc>
    <nc r="AU81">
      <f>IF(AQ81&lt;427%,1,0)</f>
    </nc>
  </rcc>
  <rcc rId="17730" sId="9">
    <oc r="AU90">
      <f>IF(AQ90&lt;427,1,0)</f>
    </oc>
    <nc r="AU90">
      <f>IF(AQ90&lt;427%,1,0)</f>
    </nc>
  </rcc>
  <rcc rId="17731" sId="9">
    <oc r="AU102">
      <f>IF(AQ102&lt;427,1,0)</f>
    </oc>
    <nc r="AU102">
      <f>IF(AQ102&lt;427%,1,0)</f>
    </nc>
  </rcc>
  <rcc rId="17732" sId="9">
    <oc r="AU91">
      <f>IF(AQ91&lt;427,1,0)</f>
    </oc>
    <nc r="AU91">
      <f>IF(AQ91&lt;427%,1,0)</f>
    </nc>
  </rcc>
  <rcc rId="17733" sId="9">
    <oc r="AU57">
      <f>IF(AQ57&lt;427,1,0)</f>
    </oc>
    <nc r="AU57">
      <f>IF(AQ57&lt;427%,1,0)</f>
    </nc>
  </rcc>
  <rcc rId="17734" sId="9">
    <oc r="AU47">
      <f>IF(AQ47&lt;427,1,0)</f>
    </oc>
    <nc r="AU47">
      <f>IF(AQ47&lt;427%,1,0)</f>
    </nc>
  </rcc>
  <rcc rId="17735" sId="9">
    <oc r="AU22">
      <f>IF(AQ22&lt;427,1,0)</f>
    </oc>
    <nc r="AU22">
      <f>IF(AQ22&lt;427%,1,0)</f>
    </nc>
  </rcc>
  <rcc rId="17736" sId="9">
    <oc r="AU61">
      <f>IF(AQ61&lt;427,1,0)</f>
    </oc>
    <nc r="AU61">
      <f>IF(AQ61&lt;427%,1,0)</f>
    </nc>
  </rcc>
  <rcc rId="17737" sId="9">
    <oc r="AU32">
      <v>1</v>
    </oc>
    <nc r="AU32">
      <f>IF(AQ32&lt;427%,1,0)</f>
    </nc>
  </rcc>
  <rcc rId="17738" sId="9">
    <oc r="AU103">
      <v>1</v>
    </oc>
    <nc r="AU103">
      <f>IF(AQ103&lt;427%,1,0)</f>
    </nc>
  </rcc>
  <rcc rId="17739" sId="9">
    <oc r="AU48">
      <v>1</v>
    </oc>
    <nc r="AU48">
      <f>IF(AQ48&lt;427%,1,0)</f>
    </nc>
  </rcc>
  <rcc rId="17740" sId="9">
    <oc r="AU82">
      <v>1</v>
    </oc>
    <nc r="AU82">
      <f>IF(AQ82&lt;427%,1,0)</f>
    </nc>
  </rcc>
  <rcc rId="17741" sId="9">
    <oc r="AU62">
      <v>1</v>
    </oc>
    <nc r="AU62">
      <f>IF(AQ62&lt;427%,1,0)</f>
    </nc>
  </rcc>
  <rcc rId="17742" sId="9">
    <oc r="AU92">
      <v>1</v>
    </oc>
    <nc r="AU92">
      <f>IF(AQ92&lt;427%,1,0)</f>
    </nc>
  </rcc>
  <rcc rId="17743" sId="9">
    <oc r="AU93">
      <v>1</v>
    </oc>
    <nc r="AU93">
      <f>IF(AQ93&lt;427%,1,0)</f>
    </nc>
  </rcc>
  <rcc rId="17744" sId="9">
    <oc r="AU49">
      <v>1</v>
    </oc>
    <nc r="AU49">
      <f>IF(AQ49&lt;427%,1,0)</f>
    </nc>
  </rcc>
  <rcc rId="17745" sId="9">
    <oc r="AU8">
      <v>1</v>
    </oc>
    <nc r="AU8">
      <f>IF(AQ8&lt;427%,1,0)</f>
    </nc>
  </rcc>
  <rcc rId="17746" sId="9">
    <oc r="AU69">
      <v>1</v>
    </oc>
    <nc r="AU69">
      <f>IF(AQ69&lt;427%,1,0)</f>
    </nc>
  </rcc>
  <rcc rId="17747" sId="9">
    <oc r="AU15">
      <v>1</v>
    </oc>
    <nc r="AU15">
      <f>IF(AQ15&lt;427%,1,0)</f>
    </nc>
  </rcc>
  <rcc rId="17748" sId="9">
    <oc r="AU33">
      <v>1</v>
    </oc>
    <nc r="AU33">
      <f>IF(AQ33&lt;427%,1,0)</f>
    </nc>
  </rcc>
  <rcc rId="17749" sId="9">
    <oc r="AU94">
      <v>1</v>
    </oc>
    <nc r="AU94">
      <f>IF(AQ94&lt;427%,1,0)</f>
    </nc>
  </rcc>
  <rcc rId="17750" sId="9">
    <oc r="AU104">
      <v>1</v>
    </oc>
    <nc r="AU104">
      <f>IF(AQ104&lt;427%,1,0)</f>
    </nc>
  </rcc>
  <rcc rId="17751" sId="9">
    <oc r="AU70">
      <v>1</v>
    </oc>
    <nc r="AU70">
      <f>IF(AQ70&lt;427%,1,0)</f>
    </nc>
  </rcc>
  <rcc rId="17752" sId="9">
    <oc r="AU23">
      <v>1</v>
    </oc>
    <nc r="AU23">
      <f>IF(AQ23&lt;427%,1,0)</f>
    </nc>
  </rcc>
  <rcc rId="17753" sId="9">
    <oc r="AU24">
      <v>1</v>
    </oc>
    <nc r="AU24">
      <f>IF(AQ24&lt;427%,1,0)</f>
    </nc>
  </rcc>
  <rcc rId="17754" sId="9">
    <oc r="AU16">
      <v>1</v>
    </oc>
    <nc r="AU16">
      <f>IF(AQ16&lt;427%,1,0)</f>
    </nc>
  </rcc>
  <rcc rId="17755" sId="9">
    <oc r="AU105">
      <v>1</v>
    </oc>
    <nc r="AU105">
      <f>IF(AQ105&lt;427%,1,0)</f>
    </nc>
  </rcc>
  <rcc rId="17756" sId="9">
    <oc r="AU17">
      <v>1</v>
    </oc>
    <nc r="AU17">
      <f>IF(AQ17&lt;427%,1,0)</f>
    </nc>
  </rcc>
  <rcc rId="17757" sId="9">
    <oc r="AU71">
      <v>1</v>
    </oc>
    <nc r="AU71">
      <f>IF(AQ71&lt;427%,1,0)</f>
    </nc>
  </rcc>
  <rcc rId="17758" sId="9">
    <oc r="AU63">
      <v>1</v>
    </oc>
    <nc r="AU63">
      <f>IF(AQ63&lt;427%,1,0)</f>
    </nc>
  </rcc>
  <rcc rId="17759" sId="9">
    <oc r="AU34">
      <v>1</v>
    </oc>
    <nc r="AU34">
      <f>IF(AQ34&lt;427%,1,0)</f>
    </nc>
  </rcc>
  <rcc rId="17760" sId="9">
    <oc r="AU95">
      <v>1</v>
    </oc>
    <nc r="AU95">
      <f>IF(AQ95&lt;427%,1,0)</f>
    </nc>
  </rcc>
  <rcc rId="17761" sId="9">
    <oc r="AU25">
      <v>1</v>
    </oc>
    <nc r="AU25">
      <f>IF(AQ25&lt;427%,1,0)</f>
    </nc>
  </rcc>
  <rcc rId="17762" sId="9">
    <oc r="AU83">
      <v>1</v>
    </oc>
    <nc r="AU83">
      <f>IF(AQ83&lt;427%,1,0)</f>
    </nc>
  </rcc>
  <rcc rId="17763" sId="9">
    <oc r="AU26">
      <v>1</v>
    </oc>
    <nc r="AU26">
      <f>IF(AQ26&lt;427%,1,0)</f>
    </nc>
  </rcc>
  <rcc rId="17764" sId="9">
    <oc r="AU72">
      <v>1</v>
    </oc>
    <nc r="AU72">
      <f>IF(AQ72&lt;427%,1,0)</f>
    </nc>
  </rcc>
  <rcc rId="17765" sId="9">
    <oc r="AU9">
      <v>1</v>
    </oc>
    <nc r="AU9">
      <f>IF(AQ9&lt;427%,1,0)</f>
    </nc>
  </rcc>
  <rcc rId="17766" sId="9">
    <oc r="AU64">
      <v>1</v>
    </oc>
    <nc r="AU64">
      <f>IF(AQ64&lt;427%,1,0)</f>
    </nc>
  </rcc>
  <rcc rId="17767" sId="9">
    <oc r="AU50">
      <v>1</v>
    </oc>
    <nc r="AU50">
      <f>IF(AQ50&lt;427%,1,0)</f>
    </nc>
  </rcc>
  <rfmt sheetId="9" sqref="AU73" start="0" length="0">
    <dxf>
      <font>
        <color rgb="FFFF0000"/>
        <name val="Arial"/>
        <scheme val="none"/>
      </font>
      <numFmt numFmtId="0" formatCode="General"/>
      <fill>
        <patternFill patternType="none">
          <bgColor indexed="65"/>
        </patternFill>
      </fill>
      <border outline="0">
        <top/>
      </border>
    </dxf>
  </rfmt>
  <rcc rId="17768" sId="9">
    <oc r="AU106">
      <v>1</v>
    </oc>
    <nc r="AU106">
      <f>IF(AQ106&lt;427%,1,0)</f>
    </nc>
  </rcc>
  <rcc rId="17769" sId="9">
    <oc r="AU74">
      <v>1</v>
    </oc>
    <nc r="AU74">
      <f>IF(AQ74&lt;427%,1,0)</f>
    </nc>
  </rcc>
  <rfmt sheetId="9" sqref="AU75" start="0" length="0">
    <dxf>
      <font>
        <color rgb="FFFF0000"/>
        <name val="Arial"/>
        <scheme val="none"/>
      </font>
      <numFmt numFmtId="0" formatCode="General"/>
      <fill>
        <patternFill patternType="none">
          <bgColor indexed="65"/>
        </patternFill>
      </fill>
      <border outline="0">
        <top/>
      </border>
    </dxf>
  </rfmt>
  <rcc rId="17770" sId="9">
    <oc r="AU51">
      <v>1</v>
    </oc>
    <nc r="AU51">
      <f>IF(AQ51&lt;427%,1,0)</f>
    </nc>
  </rcc>
  <rfmt sheetId="9" sqref="AU35" start="0" length="0">
    <dxf>
      <font>
        <color rgb="FFFF0000"/>
        <name val="Arial"/>
        <scheme val="none"/>
      </font>
      <numFmt numFmtId="0" formatCode="General"/>
      <fill>
        <patternFill patternType="none">
          <bgColor indexed="65"/>
        </patternFill>
      </fill>
      <border outline="0">
        <top/>
      </border>
    </dxf>
  </rfmt>
  <rcc rId="17771" sId="9">
    <oc r="AU36">
      <v>1</v>
    </oc>
    <nc r="AU36">
      <f>IF(AQ36&lt;427%,1,0)</f>
    </nc>
  </rcc>
  <rcc rId="17772" sId="9">
    <oc r="AU37">
      <v>1</v>
    </oc>
    <nc r="AU37">
      <f>IF(AQ37&lt;427%,1,0)</f>
    </nc>
  </rcc>
  <rcc rId="17773" sId="9">
    <oc r="AU18">
      <v>1</v>
    </oc>
    <nc r="AU18">
      <f>IF(AQ18&lt;427%,1,0)</f>
    </nc>
  </rcc>
  <rcc rId="17774" sId="9">
    <oc r="AU44">
      <v>1</v>
    </oc>
    <nc r="AU44">
      <f>IF(AQ44&lt;427%,1,0)</f>
    </nc>
  </rcc>
  <rfmt sheetId="9" sqref="AU19" start="0" length="0">
    <dxf>
      <font>
        <color rgb="FFFF0000"/>
        <name val="Arial"/>
        <scheme val="none"/>
      </font>
      <numFmt numFmtId="0" formatCode="General"/>
      <fill>
        <patternFill patternType="none">
          <bgColor indexed="65"/>
        </patternFill>
      </fill>
      <border outline="0">
        <top/>
      </border>
    </dxf>
  </rfmt>
  <rcc rId="17775" sId="9">
    <oc r="AU27">
      <v>1</v>
    </oc>
    <nc r="AU27">
      <f>IF(AQ27&lt;427%,1,0)</f>
    </nc>
  </rcc>
  <rfmt sheetId="9" sqref="AU10" start="0" length="0">
    <dxf>
      <font>
        <color rgb="FFFF0000"/>
        <name val="Arial"/>
        <scheme val="none"/>
      </font>
      <numFmt numFmtId="0" formatCode="General"/>
      <fill>
        <patternFill patternType="none">
          <bgColor indexed="65"/>
        </patternFill>
      </fill>
      <border outline="0">
        <top/>
      </border>
    </dxf>
  </rfmt>
  <rcc rId="17776" sId="9">
    <oc r="AU84">
      <v>1</v>
    </oc>
    <nc r="AU84">
      <f>IF(AQ84&lt;427%,1,0)</f>
    </nc>
  </rcc>
  <rcc rId="17777" sId="9">
    <oc r="AU38">
      <v>1</v>
    </oc>
    <nc r="AU38">
      <f>IF(AQ38&lt;427%,1,0)</f>
    </nc>
  </rcc>
  <rcc rId="17778" sId="9">
    <oc r="AU107">
      <v>1</v>
    </oc>
    <nc r="AU107">
      <f>IF(AQ107&lt;427%,1,0)</f>
    </nc>
  </rcc>
  <rcc rId="17779" sId="9">
    <oc r="AU39">
      <v>1</v>
    </oc>
    <nc r="AU39">
      <f>IF(AQ39&lt;427%,1,0)</f>
    </nc>
  </rcc>
  <rcc rId="17780" sId="9">
    <oc r="AU98">
      <v>1</v>
    </oc>
    <nc r="AU98">
      <f>IF(AQ98&lt;427%,1,0)</f>
    </nc>
  </rcc>
  <rcc rId="17781" sId="9">
    <oc r="AU52">
      <v>1</v>
    </oc>
    <nc r="AU52">
      <f>IF(AQ52&lt;427%,1,0)</f>
    </nc>
  </rcc>
  <rcc rId="17782" sId="9">
    <oc r="AU28">
      <v>1</v>
    </oc>
    <nc r="AU28">
      <f>IF(AQ28&lt;427%,1,0)</f>
    </nc>
  </rcc>
  <rcc rId="17783" sId="9">
    <oc r="AU85">
      <v>1</v>
    </oc>
    <nc r="AU85">
      <f>IF(AQ85&lt;427%,1,0)</f>
    </nc>
  </rcc>
  <rcc rId="17784" sId="9">
    <oc r="AU108">
      <v>1</v>
    </oc>
    <nc r="AU108">
      <f>IF(AQ108&lt;427%,1,0)</f>
    </nc>
  </rcc>
  <rcc rId="17785" sId="9">
    <oc r="AU11">
      <v>1</v>
    </oc>
    <nc r="AU11">
      <f>IF(AQ11&lt;427%,1,0)</f>
    </nc>
  </rcc>
  <rcc rId="17786" sId="9">
    <oc r="AU109">
      <v>1</v>
    </oc>
    <nc r="AU109">
      <f>IF(AQ109&lt;427%,1,0)</f>
    </nc>
  </rcc>
  <rcc rId="17787" sId="9">
    <oc r="AU99">
      <v>1</v>
    </oc>
    <nc r="AU99">
      <f>IF(AQ99&lt;427%,1,0)</f>
    </nc>
  </rcc>
  <rcc rId="17788" sId="9">
    <oc r="AU40">
      <v>1</v>
    </oc>
    <nc r="AU40">
      <f>IF(AQ40&lt;427%,1,0)</f>
    </nc>
  </rcc>
  <rcc rId="17789" sId="9">
    <oc r="AU65" t="inlineStr">
      <is>
        <t>k.A.</t>
      </is>
    </oc>
    <nc r="AU65">
      <f>IF(AQ65&lt;427%,1,0)</f>
    </nc>
  </rcc>
  <rcc rId="17790" sId="9">
    <oc r="AU100" t="inlineStr">
      <is>
        <t>k.A.</t>
      </is>
    </oc>
    <nc r="AU100">
      <f>IF(AQ100&lt;427%,1,0)</f>
    </nc>
  </rcc>
  <rcc rId="17791" sId="9">
    <oc r="AU53" t="inlineStr">
      <is>
        <t>k.A.</t>
      </is>
    </oc>
    <nc r="AU53">
      <f>IF(AQ53&lt;427%,1,0)</f>
    </nc>
  </rcc>
  <rcc rId="17792" sId="9">
    <oc r="AU76" t="inlineStr">
      <is>
        <t>k.A.</t>
      </is>
    </oc>
    <nc r="AU76">
      <f>IF(AQ76&lt;427%,1,0)</f>
    </nc>
  </rcc>
  <rcc rId="17793" sId="9">
    <oc r="AU6" t="inlineStr">
      <is>
        <t>k.A.</t>
      </is>
    </oc>
    <nc r="AU6">
      <f>IF(AQ6&lt;427%,1,0)</f>
    </nc>
  </rcc>
  <rcc rId="17794" sId="9">
    <oc r="AU12" t="inlineStr">
      <is>
        <t>k.A.</t>
      </is>
    </oc>
    <nc r="AU12">
      <f>IF(AQ12&lt;427%,1,0)</f>
    </nc>
  </rcc>
  <rcc rId="17795" sId="9">
    <oc r="AU58" t="inlineStr">
      <is>
        <t>k.A.</t>
      </is>
    </oc>
    <nc r="AU58">
      <f>IF(AQ58&lt;427%,1,0)</f>
    </nc>
  </rcc>
  <rcc rId="17796" sId="9">
    <oc r="AU66" t="inlineStr">
      <is>
        <t>k.A.</t>
      </is>
    </oc>
    <nc r="AU66">
      <f>IF(AQ66&lt;427%,1,0)</f>
    </nc>
  </rcc>
  <rcc rId="17797" sId="9">
    <oc r="AU110" t="inlineStr">
      <is>
        <t>k.A.</t>
      </is>
    </oc>
    <nc r="AU110">
      <f>IF(AQ110&lt;427%,1,0)</f>
    </nc>
  </rcc>
  <rcc rId="17798" sId="9">
    <oc r="AU96" t="inlineStr">
      <is>
        <t>k.A.</t>
      </is>
    </oc>
    <nc r="AU96">
      <f>IF(AQ96&lt;427%,1,0)</f>
    </nc>
  </rcc>
  <rcc rId="17799" sId="9">
    <oc r="AU29">
      <v>1</v>
    </oc>
    <nc r="AU29">
      <f>IF(AQ29&lt;427%,1,0)</f>
    </nc>
  </rcc>
  <rcc rId="17800" sId="9">
    <oc r="AU111">
      <v>1</v>
    </oc>
    <nc r="AU111">
      <f>IF(AQ111&lt;427%,1,0)</f>
    </nc>
  </rcc>
  <rcc rId="17801" sId="9">
    <oc r="AU54">
      <v>1</v>
    </oc>
    <nc r="AU54">
      <f>IF(AQ54&lt;427%,1,0)</f>
    </nc>
  </rcc>
  <rcc rId="17802" sId="9">
    <oc r="AU55">
      <v>1</v>
    </oc>
    <nc r="AU55">
      <f>IF(AQ55&lt;427%,1,0)</f>
    </nc>
  </rcc>
  <rcc rId="17803" sId="9">
    <oc r="AU56">
      <f>IF(AQ56&lt;427,1,0)</f>
    </oc>
    <nc r="AU56">
      <f>IF(AQ56&lt;427%,1,0)</f>
    </nc>
  </rcc>
  <rcc rId="17804" sId="9">
    <oc r="AU77">
      <f>IF(AQ77&lt;427,1,0)</f>
    </oc>
    <nc r="AU77">
      <f>IF(AQ77&lt;427%,1,0)</f>
    </nc>
  </rcc>
  <rcc rId="17805" sId="9">
    <oc r="AU45">
      <f>IF(AQ45&lt;427,1,0)</f>
    </oc>
    <nc r="AU45">
      <f>IF(AQ45&lt;427%,1,0)</f>
    </nc>
  </rcc>
  <rcc rId="17806" sId="9">
    <oc r="AU86">
      <f>IF(AQ86&lt;427,1,0)</f>
    </oc>
    <nc r="AU86">
      <f>IF(AQ86&lt;427%,1,0)</f>
    </nc>
  </rcc>
  <rcc rId="17807" sId="9">
    <oc r="AU59">
      <f>IF(AQ59&lt;427,1,0)</f>
    </oc>
    <nc r="AU59">
      <f>IF(AQ59&lt;427%,1,0)</f>
    </nc>
  </rcc>
  <rcc rId="17808" sId="9">
    <oc r="AU46">
      <f>IF(AQ46&lt;427,1,0)</f>
    </oc>
    <nc r="AU46">
      <f>IF(AQ46&lt;427%,1,0)</f>
    </nc>
  </rcc>
  <rcc rId="17809" sId="9">
    <oc r="AU78">
      <f>IF(AQ78&lt;427,1,0)</f>
    </oc>
    <nc r="AU78">
      <f>IF(AQ78&lt;427%,1,0)</f>
    </nc>
  </rcc>
  <rcc rId="17810" sId="9">
    <oc r="AU13">
      <f>IF(AQ13&lt;427,1,0)</f>
    </oc>
    <nc r="AU13">
      <f>IF(AQ13&lt;427%,1,0)</f>
    </nc>
  </rcc>
  <rcc rId="17811" sId="9">
    <oc r="AU14">
      <f>IF(AQ14&lt;427,1,0)</f>
    </oc>
    <nc r="AU14">
      <f>IF(AQ14&lt;427%,1,0)</f>
    </nc>
  </rcc>
  <rcc rId="17812" sId="9">
    <oc r="AU67">
      <f>IF(AQ67&lt;427,1,0)</f>
    </oc>
    <nc r="AU67">
      <f>IF(AQ67&lt;427%,1,0)</f>
    </nc>
  </rcc>
  <rcc rId="17813" sId="9">
    <oc r="AU68">
      <f>IF(AQ68&lt;427,1,0)</f>
    </oc>
    <nc r="AU68">
      <f>IF(AQ68&lt;427%,1,0)</f>
    </nc>
  </rcc>
  <rcc rId="17814" sId="9" odxf="1" dxf="1">
    <oc r="AU73">
      <v>1</v>
    </oc>
    <nc r="AU73"/>
    <ndxf>
      <font>
        <color auto="1"/>
        <name val="Arial"/>
        <scheme val="none"/>
      </font>
      <numFmt numFmtId="3" formatCode="#,##0"/>
      <fill>
        <patternFill patternType="solid">
          <bgColor theme="0" tint="-4.9989318521683403E-2"/>
        </patternFill>
      </fill>
      <border outline="0">
        <top style="thin">
          <color indexed="64"/>
        </top>
      </border>
    </ndxf>
  </rcc>
  <rcc rId="17815" sId="9" odxf="1" dxf="1">
    <oc r="AU75">
      <v>1</v>
    </oc>
    <nc r="AU75"/>
    <ndxf>
      <font>
        <color auto="1"/>
        <name val="Arial"/>
        <scheme val="none"/>
      </font>
      <numFmt numFmtId="3" formatCode="#,##0"/>
      <fill>
        <patternFill patternType="solid">
          <bgColor theme="0" tint="-4.9989318521683403E-2"/>
        </patternFill>
      </fill>
      <border outline="0">
        <top style="thin">
          <color indexed="64"/>
        </top>
      </border>
    </ndxf>
  </rcc>
  <rcc rId="17816" sId="9" odxf="1" dxf="1">
    <oc r="AU35">
      <v>1</v>
    </oc>
    <nc r="AU35"/>
    <ndxf>
      <font>
        <color auto="1"/>
        <name val="Arial"/>
        <scheme val="none"/>
      </font>
      <numFmt numFmtId="3" formatCode="#,##0"/>
      <fill>
        <patternFill patternType="solid">
          <bgColor theme="0" tint="-4.9989318521683403E-2"/>
        </patternFill>
      </fill>
      <border outline="0">
        <top style="thin">
          <color indexed="64"/>
        </top>
      </border>
    </ndxf>
  </rcc>
  <rcc rId="17817" sId="9" odxf="1" dxf="1">
    <oc r="AU19">
      <v>1</v>
    </oc>
    <nc r="AU19"/>
    <ndxf>
      <font>
        <color auto="1"/>
        <name val="Arial"/>
        <scheme val="none"/>
      </font>
      <numFmt numFmtId="3" formatCode="#,##0"/>
      <fill>
        <patternFill patternType="solid">
          <bgColor theme="0" tint="-4.9989318521683403E-2"/>
        </patternFill>
      </fill>
      <border outline="0">
        <top style="thin">
          <color indexed="64"/>
        </top>
      </border>
    </ndxf>
  </rcc>
  <rcc rId="17818" sId="9" odxf="1" dxf="1">
    <oc r="AU10">
      <v>1</v>
    </oc>
    <nc r="AU10"/>
    <ndxf>
      <font>
        <color auto="1"/>
        <name val="Arial"/>
        <scheme val="none"/>
      </font>
      <numFmt numFmtId="3" formatCode="#,##0"/>
      <fill>
        <patternFill patternType="solid">
          <bgColor theme="0" tint="-4.9989318521683403E-2"/>
        </patternFill>
      </fill>
      <border outline="0">
        <top style="thin">
          <color indexed="64"/>
        </top>
      </border>
    </ndxf>
  </rcc>
  <rcc rId="17819" sId="9">
    <oc r="BC97">
      <v>1</v>
    </oc>
    <nc r="BC97">
      <f>IF(AV97&lt;381%,1,0)</f>
    </nc>
  </rcc>
  <rcc rId="17820" sId="9">
    <oc r="BC41">
      <v>1</v>
    </oc>
    <nc r="BC41">
      <f>IF(AV41&lt;381%,1,0)</f>
    </nc>
  </rcc>
  <rcc rId="17821" sId="9">
    <oc r="BC101">
      <v>1</v>
    </oc>
    <nc r="BC101">
      <f>IF(AV101&lt;381%,1,0)</f>
    </nc>
  </rcc>
  <rcc rId="17822" sId="9">
    <oc r="BC79">
      <v>1</v>
    </oc>
    <nc r="BC79">
      <f>IF(AV79&lt;381%,1,0)</f>
    </nc>
  </rcc>
  <rcc rId="17823" sId="9">
    <oc r="BC60">
      <f>IF(AV60&lt;381,1,0)</f>
    </oc>
    <nc r="BC60">
      <f>IF(AV60&lt;381%,1,0)</f>
    </nc>
  </rcc>
  <rcc rId="17824" sId="9">
    <oc r="BC87">
      <v>1</v>
    </oc>
    <nc r="BC87">
      <f>IF(AV87&lt;381%,1,0)</f>
    </nc>
  </rcc>
  <rcc rId="17825" sId="9">
    <oc r="BC20">
      <v>1</v>
    </oc>
    <nc r="BC20">
      <f>IF(AV20&lt;381%,1,0)</f>
    </nc>
  </rcc>
  <rcc rId="17826" sId="9">
    <oc r="BC30">
      <v>1</v>
    </oc>
    <nc r="BC30">
      <f>IF(AV30&lt;381%,1,0)</f>
    </nc>
  </rcc>
  <rcc rId="17827" sId="9">
    <oc r="BC7">
      <v>1</v>
    </oc>
    <nc r="BC7">
      <f>IF(AV7&lt;381%,1,0)</f>
    </nc>
  </rcc>
  <rcc rId="17828" sId="9">
    <oc r="BC42">
      <v>1</v>
    </oc>
    <nc r="BC42">
      <f>IF(AV42&lt;381%,1,0)</f>
    </nc>
  </rcc>
  <rcc rId="17829" sId="9">
    <oc r="BC80">
      <v>1</v>
    </oc>
    <nc r="BC80">
      <f>IF(AV80&lt;381%,1,0)</f>
    </nc>
  </rcc>
  <rcc rId="17830" sId="9">
    <oc r="BC31">
      <v>1</v>
    </oc>
    <nc r="BC31">
      <f>IF(AV31&lt;381%,1,0)</f>
    </nc>
  </rcc>
  <rcc rId="17831" sId="9">
    <oc r="BC88">
      <v>1</v>
    </oc>
    <nc r="BC88">
      <f>IF(AV88&lt;381%,1,0)</f>
    </nc>
  </rcc>
  <rcc rId="17832" sId="9">
    <oc r="BC89">
      <v>1</v>
    </oc>
    <nc r="BC89">
      <f>IF(AV89&lt;381%,1,0)</f>
    </nc>
  </rcc>
  <rcc rId="17833" sId="9">
    <oc r="BC43">
      <f>IF(AV43&lt;381,1,0)</f>
    </oc>
    <nc r="BC43">
      <f>IF(AV43&lt;381%,1,0)</f>
    </nc>
  </rcc>
  <rcc rId="17834" sId="9">
    <oc r="BC21">
      <f>IF(AV21&lt;381,1,0)</f>
    </oc>
    <nc r="BC21">
      <f>IF(AV21&lt;381%,1,0)</f>
    </nc>
  </rcc>
  <rcc rId="17835" sId="9">
    <oc r="BC81">
      <f>IF(AV81&lt;381,1,0)</f>
    </oc>
    <nc r="BC81">
      <f>IF(AV81&lt;381%,1,0)</f>
    </nc>
  </rcc>
  <rcc rId="17836" sId="9">
    <oc r="BC90">
      <f>IF(AV90&lt;381,1,0)</f>
    </oc>
    <nc r="BC90">
      <f>IF(AV90&lt;381%,1,0)</f>
    </nc>
  </rcc>
  <rcc rId="17837" sId="9">
    <oc r="BC102">
      <f>IF(AV102&lt;381,1,0)</f>
    </oc>
    <nc r="BC102">
      <f>IF(AV102&lt;381%,1,0)</f>
    </nc>
  </rcc>
  <rcc rId="17838" sId="9">
    <oc r="BC91">
      <f>IF(AV91&lt;381,1,0)</f>
    </oc>
    <nc r="BC91">
      <f>IF(AV91&lt;381%,1,0)</f>
    </nc>
  </rcc>
  <rcc rId="17839" sId="9">
    <oc r="BC57">
      <f>IF(AV57&lt;381,1,0)</f>
    </oc>
    <nc r="BC57">
      <f>IF(AV57&lt;381%,1,0)</f>
    </nc>
  </rcc>
  <rcc rId="17840" sId="9">
    <oc r="BC47">
      <f>IF(AV47&lt;381,1,0)</f>
    </oc>
    <nc r="BC47">
      <f>IF(AV47&lt;381%,1,0)</f>
    </nc>
  </rcc>
  <rcc rId="17841" sId="9">
    <oc r="BC22">
      <f>IF(AV22&lt;381,1,0)</f>
    </oc>
    <nc r="BC22">
      <f>IF(AV22&lt;381%,1,0)</f>
    </nc>
  </rcc>
  <rcc rId="17842" sId="9">
    <oc r="BC61">
      <f>IF(AV61&lt;381,1,0)</f>
    </oc>
    <nc r="BC61">
      <f>IF(AV61&lt;381%,1,0)</f>
    </nc>
  </rcc>
  <rcc rId="17843" sId="9">
    <oc r="BC32">
      <v>1</v>
    </oc>
    <nc r="BC32">
      <f>IF(AV32&lt;381%,1,0)</f>
    </nc>
  </rcc>
  <rcc rId="17844" sId="9">
    <oc r="BC103">
      <v>1</v>
    </oc>
    <nc r="BC103">
      <f>IF(AV103&lt;381%,1,0)</f>
    </nc>
  </rcc>
  <rcc rId="17845" sId="9">
    <oc r="BC48">
      <v>1</v>
    </oc>
    <nc r="BC48">
      <f>IF(AV48&lt;381%,1,0)</f>
    </nc>
  </rcc>
  <rcc rId="17846" sId="9">
    <oc r="BC82">
      <v>1</v>
    </oc>
    <nc r="BC82">
      <f>IF(AV82&lt;381%,1,0)</f>
    </nc>
  </rcc>
  <rcc rId="17847" sId="9">
    <oc r="BC62">
      <v>1</v>
    </oc>
    <nc r="BC62">
      <f>IF(AV62&lt;381%,1,0)</f>
    </nc>
  </rcc>
  <rcc rId="17848" sId="9">
    <oc r="BC92">
      <v>1</v>
    </oc>
    <nc r="BC92">
      <f>IF(AV92&lt;381%,1,0)</f>
    </nc>
  </rcc>
  <rcc rId="17849" sId="9">
    <oc r="BC93">
      <v>1</v>
    </oc>
    <nc r="BC93">
      <f>IF(AV93&lt;381%,1,0)</f>
    </nc>
  </rcc>
  <rcc rId="17850" sId="9">
    <oc r="BC49">
      <v>1</v>
    </oc>
    <nc r="BC49">
      <f>IF(AV49&lt;381%,1,0)</f>
    </nc>
  </rcc>
  <rcc rId="17851" sId="9">
    <oc r="BC8">
      <v>1</v>
    </oc>
    <nc r="BC8">
      <f>IF(AV8&lt;381%,1,0)</f>
    </nc>
  </rcc>
  <rcc rId="17852" sId="9">
    <oc r="BC69">
      <v>1</v>
    </oc>
    <nc r="BC69">
      <f>IF(AV69&lt;381%,1,0)</f>
    </nc>
  </rcc>
  <rcc rId="17853" sId="9">
    <oc r="BC15">
      <v>1</v>
    </oc>
    <nc r="BC15">
      <f>IF(AV15&lt;381%,1,0)</f>
    </nc>
  </rcc>
  <rcc rId="17854" sId="9">
    <oc r="BC33">
      <v>1</v>
    </oc>
    <nc r="BC33">
      <f>IF(AV33&lt;381%,1,0)</f>
    </nc>
  </rcc>
  <rcc rId="17855" sId="9">
    <oc r="BC94">
      <v>1</v>
    </oc>
    <nc r="BC94">
      <f>IF(AV94&lt;381%,1,0)</f>
    </nc>
  </rcc>
  <rcc rId="17856" sId="9">
    <oc r="BC104">
      <v>1</v>
    </oc>
    <nc r="BC104">
      <f>IF(AV104&lt;381%,1,0)</f>
    </nc>
  </rcc>
  <rcc rId="17857" sId="9">
    <oc r="BC70">
      <v>1</v>
    </oc>
    <nc r="BC70">
      <f>IF(AV70&lt;381%,1,0)</f>
    </nc>
  </rcc>
  <rcc rId="17858" sId="9">
    <oc r="BC23">
      <v>1</v>
    </oc>
    <nc r="BC23">
      <f>IF(AV23&lt;381%,1,0)</f>
    </nc>
  </rcc>
  <rcc rId="17859" sId="9">
    <oc r="BC24">
      <v>1</v>
    </oc>
    <nc r="BC24">
      <f>IF(AV24&lt;381%,1,0)</f>
    </nc>
  </rcc>
  <rcc rId="17860" sId="9">
    <oc r="BC16">
      <v>1</v>
    </oc>
    <nc r="BC16">
      <f>IF(AV16&lt;381%,1,0)</f>
    </nc>
  </rcc>
  <rcc rId="17861" sId="9">
    <oc r="BC105">
      <v>1</v>
    </oc>
    <nc r="BC105">
      <f>IF(AV105&lt;381%,1,0)</f>
    </nc>
  </rcc>
  <rcc rId="17862" sId="9">
    <oc r="BC17">
      <v>1</v>
    </oc>
    <nc r="BC17">
      <f>IF(AV17&lt;381%,1,0)</f>
    </nc>
  </rcc>
  <rcc rId="17863" sId="9">
    <oc r="BC71">
      <v>1</v>
    </oc>
    <nc r="BC71">
      <f>IF(AV71&lt;381%,1,0)</f>
    </nc>
  </rcc>
  <rcc rId="17864" sId="9">
    <oc r="BC63">
      <v>1</v>
    </oc>
    <nc r="BC63">
      <f>IF(AV63&lt;381%,1,0)</f>
    </nc>
  </rcc>
  <rcc rId="17865" sId="9">
    <oc r="BC34">
      <v>1</v>
    </oc>
    <nc r="BC34">
      <f>IF(AV34&lt;381%,1,0)</f>
    </nc>
  </rcc>
  <rcc rId="17866" sId="9">
    <oc r="BC95">
      <v>1</v>
    </oc>
    <nc r="BC95">
      <f>IF(AV95&lt;381%,1,0)</f>
    </nc>
  </rcc>
  <rcc rId="17867" sId="9">
    <oc r="BC25">
      <v>1</v>
    </oc>
    <nc r="BC25">
      <f>IF(AV25&lt;381%,1,0)</f>
    </nc>
  </rcc>
  <rcc rId="17868" sId="9">
    <oc r="BC83">
      <v>1</v>
    </oc>
    <nc r="BC83">
      <f>IF(AV83&lt;381%,1,0)</f>
    </nc>
  </rcc>
  <rcc rId="17869" sId="9">
    <oc r="BC26">
      <v>1</v>
    </oc>
    <nc r="BC26">
      <f>IF(AV26&lt;381%,1,0)</f>
    </nc>
  </rcc>
  <rcc rId="17870" sId="9">
    <oc r="BC72">
      <v>1</v>
    </oc>
    <nc r="BC72">
      <f>IF(AV72&lt;381%,1,0)</f>
    </nc>
  </rcc>
  <rcc rId="17871" sId="9">
    <oc r="BC9">
      <v>1</v>
    </oc>
    <nc r="BC9">
      <f>IF(AV9&lt;381%,1,0)</f>
    </nc>
  </rcc>
  <rcc rId="17872" sId="9">
    <oc r="BC64">
      <v>1</v>
    </oc>
    <nc r="BC64">
      <f>IF(AV64&lt;381%,1,0)</f>
    </nc>
  </rcc>
  <rcc rId="17873" sId="9">
    <oc r="BC50">
      <v>1</v>
    </oc>
    <nc r="BC50">
      <f>IF(AV50&lt;381%,1,0)</f>
    </nc>
  </rcc>
  <rfmt sheetId="9" sqref="BC73" start="0" length="0">
    <dxf>
      <font>
        <color rgb="FFFF0000"/>
        <name val="Arial"/>
        <scheme val="none"/>
      </font>
      <numFmt numFmtId="0" formatCode="General"/>
      <fill>
        <patternFill patternType="none">
          <bgColor indexed="65"/>
        </patternFill>
      </fill>
      <border outline="0">
        <top/>
      </border>
    </dxf>
  </rfmt>
  <rcc rId="17874" sId="9">
    <oc r="BC106">
      <v>1</v>
    </oc>
    <nc r="BC106">
      <f>IF(AV106&lt;381%,1,0)</f>
    </nc>
  </rcc>
  <rcc rId="17875" sId="9">
    <oc r="BC74">
      <v>1</v>
    </oc>
    <nc r="BC74">
      <f>IF(AV74&lt;381%,1,0)</f>
    </nc>
  </rcc>
  <rfmt sheetId="9" sqref="BC75" start="0" length="0">
    <dxf>
      <font>
        <color rgb="FFFF0000"/>
        <name val="Arial"/>
        <scheme val="none"/>
      </font>
      <numFmt numFmtId="0" formatCode="General"/>
      <fill>
        <patternFill patternType="none">
          <bgColor indexed="65"/>
        </patternFill>
      </fill>
      <border outline="0">
        <top/>
      </border>
    </dxf>
  </rfmt>
  <rcc rId="17876" sId="9">
    <oc r="BC51">
      <v>1</v>
    </oc>
    <nc r="BC51">
      <f>IF(AV51&lt;381%,1,0)</f>
    </nc>
  </rcc>
  <rfmt sheetId="9" sqref="BC35" start="0" length="0">
    <dxf>
      <font>
        <color rgb="FFFF0000"/>
        <name val="Arial"/>
        <scheme val="none"/>
      </font>
      <numFmt numFmtId="0" formatCode="General"/>
      <fill>
        <patternFill patternType="none">
          <bgColor indexed="65"/>
        </patternFill>
      </fill>
      <border outline="0">
        <top/>
      </border>
    </dxf>
  </rfmt>
  <rcc rId="17877" sId="9">
    <oc r="BC36">
      <v>1</v>
    </oc>
    <nc r="BC36">
      <f>IF(AV36&lt;381%,1,0)</f>
    </nc>
  </rcc>
  <rcc rId="17878" sId="9">
    <oc r="BC37">
      <v>1</v>
    </oc>
    <nc r="BC37">
      <f>IF(AV37&lt;381%,1,0)</f>
    </nc>
  </rcc>
  <rcc rId="17879" sId="9">
    <oc r="BC18">
      <v>1</v>
    </oc>
    <nc r="BC18">
      <f>IF(AV18&lt;381%,1,0)</f>
    </nc>
  </rcc>
  <rcc rId="17880" sId="9">
    <oc r="BC44">
      <v>1</v>
    </oc>
    <nc r="BC44">
      <f>IF(AV44&lt;381%,1,0)</f>
    </nc>
  </rcc>
  <rfmt sheetId="9" sqref="BC19" start="0" length="0">
    <dxf>
      <font>
        <color rgb="FFFF0000"/>
        <name val="Arial"/>
        <scheme val="none"/>
      </font>
      <numFmt numFmtId="0" formatCode="General"/>
      <fill>
        <patternFill patternType="none">
          <bgColor indexed="65"/>
        </patternFill>
      </fill>
      <border outline="0">
        <top/>
      </border>
    </dxf>
  </rfmt>
  <rcc rId="17881" sId="9">
    <oc r="BC27">
      <v>1</v>
    </oc>
    <nc r="BC27">
      <f>IF(AV27&lt;381%,1,0)</f>
    </nc>
  </rcc>
  <rfmt sheetId="9" sqref="BC10" start="0" length="0">
    <dxf>
      <font>
        <color rgb="FFFF0000"/>
        <name val="Arial"/>
        <scheme val="none"/>
      </font>
      <numFmt numFmtId="0" formatCode="General"/>
      <fill>
        <patternFill patternType="none">
          <bgColor indexed="65"/>
        </patternFill>
      </fill>
      <border outline="0">
        <top/>
      </border>
    </dxf>
  </rfmt>
  <rcc rId="17882" sId="9">
    <oc r="BC84">
      <v>1</v>
    </oc>
    <nc r="BC84">
      <f>IF(AV84&lt;381%,1,0)</f>
    </nc>
  </rcc>
  <rcc rId="17883" sId="9">
    <oc r="BC38">
      <v>1</v>
    </oc>
    <nc r="BC38">
      <f>IF(AV38&lt;381%,1,0)</f>
    </nc>
  </rcc>
  <rcc rId="17884" sId="9">
    <oc r="BC107">
      <v>1</v>
    </oc>
    <nc r="BC107">
      <f>IF(AV107&lt;381%,1,0)</f>
    </nc>
  </rcc>
  <rcc rId="17885" sId="9">
    <oc r="BC39">
      <v>1</v>
    </oc>
    <nc r="BC39">
      <f>IF(AV39&lt;381%,1,0)</f>
    </nc>
  </rcc>
  <rcc rId="17886" sId="9">
    <oc r="BC98">
      <v>1</v>
    </oc>
    <nc r="BC98">
      <f>IF(AV98&lt;381%,1,0)</f>
    </nc>
  </rcc>
  <rcc rId="17887" sId="9">
    <oc r="BC52">
      <v>0</v>
    </oc>
    <nc r="BC52">
      <f>IF(AV52&lt;381%,1,0)</f>
    </nc>
  </rcc>
  <rcc rId="17888" sId="9">
    <oc r="BC28">
      <v>1</v>
    </oc>
    <nc r="BC28">
      <f>IF(AV28&lt;381%,1,0)</f>
    </nc>
  </rcc>
  <rcc rId="17889" sId="9">
    <oc r="BC85">
      <v>1</v>
    </oc>
    <nc r="BC85">
      <f>IF(AV85&lt;381%,1,0)</f>
    </nc>
  </rcc>
  <rcc rId="17890" sId="9">
    <oc r="BC108">
      <v>1</v>
    </oc>
    <nc r="BC108">
      <f>IF(AV108&lt;381%,1,0)</f>
    </nc>
  </rcc>
  <rcc rId="17891" sId="9">
    <oc r="BC11">
      <v>0</v>
    </oc>
    <nc r="BC11">
      <f>IF(AV11&lt;381%,1,0)</f>
    </nc>
  </rcc>
  <rcc rId="17892" sId="9">
    <oc r="BC109">
      <v>0</v>
    </oc>
    <nc r="BC109">
      <f>IF(AV109&lt;381%,1,0)</f>
    </nc>
  </rcc>
  <rcc rId="17893" sId="9">
    <oc r="BC99">
      <v>1</v>
    </oc>
    <nc r="BC99">
      <f>IF(AV99&lt;381%,1,0)</f>
    </nc>
  </rcc>
  <rcc rId="17894" sId="9">
    <oc r="BC40">
      <v>1</v>
    </oc>
    <nc r="BC40">
      <f>IF(AV40&lt;381%,1,0)</f>
    </nc>
  </rcc>
  <rcc rId="17895" sId="9">
    <oc r="BC65" t="inlineStr">
      <is>
        <t>k.A.</t>
      </is>
    </oc>
    <nc r="BC65">
      <f>IF(AV65&lt;381%,1,0)</f>
    </nc>
  </rcc>
  <rcc rId="17896" sId="9">
    <oc r="BC100" t="inlineStr">
      <is>
        <t>k.A.</t>
      </is>
    </oc>
    <nc r="BC100">
      <f>IF(AV100&lt;381%,1,0)</f>
    </nc>
  </rcc>
  <rcc rId="17897" sId="9">
    <oc r="BC53" t="inlineStr">
      <is>
        <t>k.A.</t>
      </is>
    </oc>
    <nc r="BC53">
      <f>IF(AV53&lt;381%,1,0)</f>
    </nc>
  </rcc>
  <rcc rId="17898" sId="9">
    <oc r="BC76" t="inlineStr">
      <is>
        <t>k.A.</t>
      </is>
    </oc>
    <nc r="BC76">
      <f>IF(AV76&lt;381%,1,0)</f>
    </nc>
  </rcc>
  <rcc rId="17899" sId="9">
    <oc r="BC6" t="inlineStr">
      <is>
        <t>k.A.</t>
      </is>
    </oc>
    <nc r="BC6">
      <f>IF(AV6&lt;381%,1,0)</f>
    </nc>
  </rcc>
  <rcc rId="17900" sId="9">
    <oc r="BC12" t="inlineStr">
      <is>
        <t>k.A.</t>
      </is>
    </oc>
    <nc r="BC12">
      <f>IF(AV12&lt;381%,1,0)</f>
    </nc>
  </rcc>
  <rcc rId="17901" sId="9">
    <oc r="BC58" t="inlineStr">
      <is>
        <t>k.A.</t>
      </is>
    </oc>
    <nc r="BC58">
      <f>IF(AV58&lt;381%,1,0)</f>
    </nc>
  </rcc>
  <rcc rId="17902" sId="9">
    <oc r="BC66" t="inlineStr">
      <is>
        <t>k.A.</t>
      </is>
    </oc>
    <nc r="BC66">
      <f>IF(AV66&lt;381%,1,0)</f>
    </nc>
  </rcc>
  <rcc rId="17903" sId="9">
    <oc r="BC110" t="inlineStr">
      <is>
        <t>k.A.</t>
      </is>
    </oc>
    <nc r="BC110">
      <f>IF(AV110&lt;381%,1,0)</f>
    </nc>
  </rcc>
  <rcc rId="17904" sId="9">
    <oc r="BC96" t="inlineStr">
      <is>
        <t>k.A.</t>
      </is>
    </oc>
    <nc r="BC96">
      <f>IF(AV96&lt;381%,1,0)</f>
    </nc>
  </rcc>
  <rcc rId="17905" sId="9">
    <oc r="BC29">
      <v>1</v>
    </oc>
    <nc r="BC29">
      <f>IF(AV29&lt;381%,1,0)</f>
    </nc>
  </rcc>
  <rcc rId="17906" sId="9">
    <oc r="BC111">
      <v>1</v>
    </oc>
    <nc r="BC111">
      <f>IF(AV111&lt;381%,1,0)</f>
    </nc>
  </rcc>
  <rcc rId="17907" sId="9">
    <oc r="BC54">
      <v>1</v>
    </oc>
    <nc r="BC54">
      <f>IF(AV54&lt;381%,1,0)</f>
    </nc>
  </rcc>
  <rcc rId="17908" sId="9">
    <oc r="BC55">
      <v>1</v>
    </oc>
    <nc r="BC55">
      <f>IF(AV55&lt;381%,1,0)</f>
    </nc>
  </rcc>
  <rcc rId="17909" sId="9">
    <oc r="BC56">
      <f>IF(AV56&lt;381,1,0)</f>
    </oc>
    <nc r="BC56">
      <f>IF(AV56&lt;381%,1,0)</f>
    </nc>
  </rcc>
  <rcc rId="17910" sId="9">
    <oc r="BC77">
      <f>IF(AV77&lt;381,1,0)</f>
    </oc>
    <nc r="BC77">
      <f>IF(AV77&lt;381%,1,0)</f>
    </nc>
  </rcc>
  <rcc rId="17911" sId="9">
    <oc r="BC45">
      <f>IF(AV45&lt;381,1,0)</f>
    </oc>
    <nc r="BC45">
      <f>IF(AV45&lt;381%,1,0)</f>
    </nc>
  </rcc>
  <rcc rId="17912" sId="9">
    <oc r="BC86">
      <f>IF(AV86&lt;381,1,0)</f>
    </oc>
    <nc r="BC86">
      <f>IF(AV86&lt;381%,1,0)</f>
    </nc>
  </rcc>
  <rcc rId="17913" sId="9">
    <oc r="BC59">
      <f>IF(AV59&lt;381,1,0)</f>
    </oc>
    <nc r="BC59">
      <f>IF(AV59&lt;381%,1,0)</f>
    </nc>
  </rcc>
  <rcc rId="17914" sId="9">
    <oc r="BC46">
      <f>IF(AV46&lt;381,1,0)</f>
    </oc>
    <nc r="BC46">
      <f>IF(AV46&lt;381%,1,0)</f>
    </nc>
  </rcc>
  <rcc rId="17915" sId="9">
    <oc r="BC78">
      <f>IF(AV78&lt;381,1,0)</f>
    </oc>
    <nc r="BC78">
      <f>IF(AV78&lt;381%,1,0)</f>
    </nc>
  </rcc>
  <rcc rId="17916" sId="9">
    <oc r="BC13">
      <f>IF(AV13&lt;381,1,0)</f>
    </oc>
    <nc r="BC13">
      <f>IF(AV13&lt;381%,1,0)</f>
    </nc>
  </rcc>
  <rcc rId="17917" sId="9">
    <oc r="BC14">
      <f>IF(AV14&lt;381,1,0)</f>
    </oc>
    <nc r="BC14">
      <f>IF(AV14&lt;381%,1,0)</f>
    </nc>
  </rcc>
  <rcc rId="17918" sId="9">
    <oc r="BC67">
      <f>IF(AV67&lt;381,1,0)</f>
    </oc>
    <nc r="BC67">
      <f>IF(AV67&lt;381%,1,0)</f>
    </nc>
  </rcc>
  <rcc rId="17919" sId="9">
    <oc r="BC68">
      <f>IF(AV68&lt;381,1,0)</f>
    </oc>
    <nc r="BC68">
      <f>IF(AV68&lt;381%,1,0)</f>
    </nc>
  </rcc>
  <rcc rId="17920" sId="9" odxf="1" dxf="1">
    <oc r="BC73">
      <v>1</v>
    </oc>
    <nc r="BC73"/>
    <ndxf>
      <font>
        <color auto="1"/>
        <name val="Arial"/>
        <scheme val="none"/>
      </font>
      <numFmt numFmtId="3" formatCode="#,##0"/>
      <fill>
        <patternFill patternType="solid">
          <bgColor theme="0" tint="-4.9989318521683403E-2"/>
        </patternFill>
      </fill>
      <border outline="0">
        <top style="thin">
          <color indexed="64"/>
        </top>
      </border>
    </ndxf>
  </rcc>
  <rcc rId="17921" sId="9" odxf="1" dxf="1">
    <oc r="BC75">
      <v>1</v>
    </oc>
    <nc r="BC75"/>
    <ndxf>
      <font>
        <color auto="1"/>
        <name val="Arial"/>
        <scheme val="none"/>
      </font>
      <numFmt numFmtId="3" formatCode="#,##0"/>
      <fill>
        <patternFill patternType="solid">
          <bgColor theme="0" tint="-4.9989318521683403E-2"/>
        </patternFill>
      </fill>
      <border outline="0">
        <top style="thin">
          <color indexed="64"/>
        </top>
      </border>
    </ndxf>
  </rcc>
  <rcc rId="17922" sId="9" odxf="1" dxf="1">
    <oc r="BC35">
      <v>1</v>
    </oc>
    <nc r="BC35"/>
    <ndxf>
      <font>
        <color auto="1"/>
        <name val="Arial"/>
        <scheme val="none"/>
      </font>
      <numFmt numFmtId="3" formatCode="#,##0"/>
      <fill>
        <patternFill patternType="solid">
          <bgColor theme="0" tint="-4.9989318521683403E-2"/>
        </patternFill>
      </fill>
      <border outline="0">
        <top style="thin">
          <color indexed="64"/>
        </top>
      </border>
    </ndxf>
  </rcc>
  <rcc rId="17923" sId="9" odxf="1" dxf="1">
    <oc r="BC19">
      <v>1</v>
    </oc>
    <nc r="BC19"/>
    <ndxf>
      <font>
        <color auto="1"/>
        <name val="Arial"/>
        <scheme val="none"/>
      </font>
      <numFmt numFmtId="3" formatCode="#,##0"/>
      <fill>
        <patternFill patternType="solid">
          <bgColor theme="0" tint="-4.9989318521683403E-2"/>
        </patternFill>
      </fill>
      <border outline="0">
        <top style="thin">
          <color indexed="64"/>
        </top>
      </border>
    </ndxf>
  </rcc>
  <rcc rId="17924" sId="9" odxf="1" dxf="1">
    <oc r="BC10">
      <v>1</v>
    </oc>
    <nc r="BC10"/>
    <ndxf>
      <font>
        <color auto="1"/>
        <name val="Arial"/>
        <scheme val="none"/>
      </font>
      <numFmt numFmtId="3" formatCode="#,##0"/>
      <fill>
        <patternFill patternType="solid">
          <bgColor theme="0" tint="-4.9989318521683403E-2"/>
        </patternFill>
      </fill>
      <border outline="0">
        <top style="thin">
          <color indexed="64"/>
        </top>
      </border>
    </ndxf>
  </rcc>
  <rcc rId="17925" sId="8" odxf="1" dxf="1">
    <nc r="BY7" t="inlineStr">
      <is>
        <t>amtsfrei</t>
      </is>
    </nc>
    <odxf>
      <border outline="0">
        <top style="thin">
          <color indexed="64"/>
        </top>
      </border>
    </odxf>
    <ndxf>
      <border outline="0">
        <top/>
      </border>
    </ndxf>
  </rcc>
  <rcc rId="17926" sId="8" odxf="1" dxf="1">
    <nc r="BY8" t="inlineStr">
      <is>
        <t>amtsfrei</t>
      </is>
    </nc>
    <odxf>
      <border outline="0">
        <top style="thin">
          <color indexed="64"/>
        </top>
      </border>
    </odxf>
    <ndxf>
      <border outline="0">
        <top/>
      </border>
    </ndxf>
  </rcc>
  <rcc rId="17927" sId="8" odxf="1" dxf="1">
    <nc r="BY9" t="inlineStr">
      <is>
        <t>amtsfrei</t>
      </is>
    </nc>
    <odxf>
      <border outline="0">
        <top style="thin">
          <color indexed="64"/>
        </top>
      </border>
    </odxf>
    <ndxf>
      <border outline="0">
        <top/>
      </border>
    </ndxf>
  </rcc>
  <rcc rId="17928" sId="8" odxf="1" dxf="1">
    <oc r="BY10" t="inlineStr">
      <is>
        <t>k.A.</t>
      </is>
    </oc>
    <nc r="BY10" t="inlineStr">
      <is>
        <t>amtsfrei</t>
      </is>
    </nc>
    <odxf>
      <border outline="0">
        <top style="thin">
          <color indexed="64"/>
        </top>
      </border>
    </odxf>
    <ndxf>
      <border outline="0">
        <top/>
      </border>
    </ndxf>
  </rcc>
  <rcc rId="17929" sId="8" odxf="1" dxf="1">
    <oc r="BY11" t="inlineStr">
      <is>
        <t>entfällt</t>
      </is>
    </oc>
    <nc r="BY11" t="inlineStr">
      <is>
        <t>amtsfrei</t>
      </is>
    </nc>
    <odxf>
      <border outline="0">
        <top style="thin">
          <color indexed="64"/>
        </top>
      </border>
    </odxf>
    <ndxf>
      <border outline="0">
        <top/>
      </border>
    </ndxf>
  </rcc>
  <rcc rId="17930" sId="8" odxf="1" dxf="1">
    <oc r="BY12" t="inlineStr">
      <is>
        <t>k. A.</t>
      </is>
    </oc>
    <nc r="BY12" t="inlineStr">
      <is>
        <t>amtsfrei</t>
      </is>
    </nc>
    <odxf>
      <border outline="0">
        <top style="thin">
          <color indexed="64"/>
        </top>
      </border>
    </odxf>
    <ndxf>
      <border outline="0">
        <top/>
      </border>
    </ndxf>
  </rcc>
  <rcc rId="17931" sId="8" odxf="1" dxf="1">
    <nc r="BY13" t="inlineStr">
      <is>
        <t>amtsfrei</t>
      </is>
    </nc>
    <odxf>
      <border outline="0">
        <top style="thin">
          <color indexed="64"/>
        </top>
      </border>
    </odxf>
    <ndxf>
      <border outline="0">
        <top/>
      </border>
    </ndxf>
  </rcc>
  <rcc rId="17932" sId="8" odxf="1" dxf="1">
    <nc r="CA7" t="inlineStr">
      <is>
        <t>amtsfrei</t>
      </is>
    </nc>
    <odxf>
      <border outline="0">
        <top style="thin">
          <color indexed="64"/>
        </top>
      </border>
    </odxf>
    <ndxf>
      <border outline="0">
        <top/>
      </border>
    </ndxf>
  </rcc>
  <rcc rId="17933" sId="8" odxf="1" dxf="1">
    <nc r="CA8" t="inlineStr">
      <is>
        <t>amtsfrei</t>
      </is>
    </nc>
    <odxf>
      <font>
        <color rgb="FFFF0000"/>
        <name val="Arial"/>
        <scheme val="none"/>
      </font>
      <border outline="0">
        <top style="thin">
          <color indexed="64"/>
        </top>
      </border>
    </odxf>
    <ndxf>
      <font>
        <color rgb="FFFF0000"/>
        <name val="Arial"/>
        <scheme val="none"/>
      </font>
      <border outline="0">
        <top/>
      </border>
    </ndxf>
  </rcc>
  <rcc rId="17934" sId="8" odxf="1" dxf="1">
    <nc r="CA9" t="inlineStr">
      <is>
        <t>amtsfrei</t>
      </is>
    </nc>
    <odxf>
      <border outline="0">
        <top style="thin">
          <color indexed="64"/>
        </top>
      </border>
    </odxf>
    <ndxf>
      <border outline="0">
        <top/>
      </border>
    </ndxf>
  </rcc>
  <rcc rId="17935" sId="8" odxf="1" dxf="1">
    <oc r="CA10" t="inlineStr">
      <is>
        <t>k.A.</t>
      </is>
    </oc>
    <nc r="CA10" t="inlineStr">
      <is>
        <t>amtsfrei</t>
      </is>
    </nc>
    <odxf>
      <border outline="0">
        <top style="thin">
          <color indexed="64"/>
        </top>
      </border>
    </odxf>
    <ndxf>
      <border outline="0">
        <top/>
      </border>
    </ndxf>
  </rcc>
  <rcc rId="17936" sId="8" odxf="1" dxf="1">
    <oc r="CA11" t="inlineStr">
      <is>
        <t>entfällt</t>
      </is>
    </oc>
    <nc r="CA11" t="inlineStr">
      <is>
        <t>amtsfrei</t>
      </is>
    </nc>
    <odxf>
      <border outline="0">
        <top style="thin">
          <color indexed="64"/>
        </top>
      </border>
    </odxf>
    <ndxf>
      <border outline="0">
        <top/>
      </border>
    </ndxf>
  </rcc>
  <rcc rId="17937" sId="8" odxf="1" dxf="1">
    <oc r="CA12" t="inlineStr">
      <is>
        <t>k. A.</t>
      </is>
    </oc>
    <nc r="CA12" t="inlineStr">
      <is>
        <t>amtsfrei</t>
      </is>
    </nc>
    <odxf>
      <border outline="0">
        <top style="thin">
          <color indexed="64"/>
        </top>
      </border>
    </odxf>
    <ndxf>
      <border outline="0">
        <top/>
      </border>
    </ndxf>
  </rcc>
  <rcc rId="17938" sId="8" odxf="1" dxf="1">
    <nc r="CA13" t="inlineStr">
      <is>
        <t>amtsfrei</t>
      </is>
    </nc>
    <odxf>
      <border outline="0">
        <top style="thin">
          <color indexed="64"/>
        </top>
      </border>
    </odxf>
    <ndxf>
      <border outline="0">
        <top/>
      </border>
    </ndxf>
  </rcc>
  <rcc rId="17939" sId="8" odxf="1" dxf="1">
    <nc r="CC7" t="inlineStr">
      <is>
        <t>amtsfrei</t>
      </is>
    </nc>
    <odxf>
      <border outline="0">
        <top style="thin">
          <color indexed="64"/>
        </top>
      </border>
    </odxf>
    <ndxf>
      <border outline="0">
        <top/>
      </border>
    </ndxf>
  </rcc>
  <rcc rId="17940" sId="8" odxf="1" dxf="1">
    <nc r="CC8" t="inlineStr">
      <is>
        <t>amtsfrei</t>
      </is>
    </nc>
    <odxf>
      <font>
        <color rgb="FFFF0000"/>
        <name val="Arial"/>
        <scheme val="none"/>
      </font>
      <border outline="0">
        <top style="thin">
          <color indexed="64"/>
        </top>
      </border>
    </odxf>
    <ndxf>
      <font>
        <color rgb="FFFF0000"/>
        <name val="Arial"/>
        <scheme val="none"/>
      </font>
      <border outline="0">
        <top/>
      </border>
    </ndxf>
  </rcc>
  <rcc rId="17941" sId="8" odxf="1" dxf="1">
    <nc r="CC9" t="inlineStr">
      <is>
        <t>amtsfrei</t>
      </is>
    </nc>
    <odxf>
      <border outline="0">
        <top style="thin">
          <color indexed="64"/>
        </top>
      </border>
    </odxf>
    <ndxf>
      <border outline="0">
        <top/>
      </border>
    </ndxf>
  </rcc>
  <rcc rId="17942" sId="8" odxf="1" dxf="1">
    <oc r="CC10" t="inlineStr">
      <is>
        <t>k.A.</t>
      </is>
    </oc>
    <nc r="CC10" t="inlineStr">
      <is>
        <t>amtsfrei</t>
      </is>
    </nc>
    <odxf>
      <border outline="0">
        <top style="thin">
          <color indexed="64"/>
        </top>
      </border>
    </odxf>
    <ndxf>
      <border outline="0">
        <top/>
      </border>
    </ndxf>
  </rcc>
  <rcc rId="17943" sId="8" odxf="1" dxf="1">
    <oc r="CC11" t="inlineStr">
      <is>
        <t>entfällt</t>
      </is>
    </oc>
    <nc r="CC11" t="inlineStr">
      <is>
        <t>amtsfrei</t>
      </is>
    </nc>
    <odxf>
      <border outline="0">
        <top style="thin">
          <color indexed="64"/>
        </top>
      </border>
    </odxf>
    <ndxf>
      <border outline="0">
        <top/>
      </border>
    </ndxf>
  </rcc>
  <rcc rId="17944" sId="8" odxf="1" dxf="1">
    <oc r="CC12" t="inlineStr">
      <is>
        <t>k. A.</t>
      </is>
    </oc>
    <nc r="CC12" t="inlineStr">
      <is>
        <t>amtsfrei</t>
      </is>
    </nc>
    <odxf>
      <border outline="0">
        <top style="thin">
          <color indexed="64"/>
        </top>
      </border>
    </odxf>
    <ndxf>
      <border outline="0">
        <top/>
      </border>
    </ndxf>
  </rcc>
  <rcc rId="17945" sId="8" odxf="1" dxf="1">
    <nc r="CC13" t="inlineStr">
      <is>
        <t>amtsfrei</t>
      </is>
    </nc>
    <odxf>
      <border outline="0">
        <top style="thin">
          <color indexed="64"/>
        </top>
      </border>
    </odxf>
    <ndxf>
      <border outline="0">
        <top/>
      </border>
    </ndxf>
  </rcc>
  <rcc rId="17946" sId="8" odxf="1" dxf="1">
    <nc r="CE7" t="inlineStr">
      <is>
        <t>amtsfrei</t>
      </is>
    </nc>
    <odxf>
      <border outline="0">
        <top style="thin">
          <color indexed="64"/>
        </top>
      </border>
    </odxf>
    <ndxf>
      <border outline="0">
        <top/>
      </border>
    </ndxf>
  </rcc>
  <rcc rId="17947" sId="8" odxf="1" dxf="1">
    <nc r="CE8" t="inlineStr">
      <is>
        <t>amtsfrei</t>
      </is>
    </nc>
    <odxf>
      <font>
        <color rgb="FFFF0000"/>
        <name val="Arial"/>
        <scheme val="none"/>
      </font>
      <border outline="0">
        <top style="thin">
          <color indexed="64"/>
        </top>
      </border>
    </odxf>
    <ndxf>
      <font>
        <color rgb="FFFF0000"/>
        <name val="Arial"/>
        <scheme val="none"/>
      </font>
      <border outline="0">
        <top/>
      </border>
    </ndxf>
  </rcc>
  <rcc rId="17948" sId="8" odxf="1" dxf="1">
    <nc r="CE9" t="inlineStr">
      <is>
        <t>amtsfrei</t>
      </is>
    </nc>
    <odxf>
      <border outline="0">
        <top style="thin">
          <color indexed="64"/>
        </top>
      </border>
    </odxf>
    <ndxf>
      <border outline="0">
        <top/>
      </border>
    </ndxf>
  </rcc>
  <rcc rId="17949" sId="8" odxf="1" dxf="1">
    <oc r="CE10" t="inlineStr">
      <is>
        <t>k.A.</t>
      </is>
    </oc>
    <nc r="CE10" t="inlineStr">
      <is>
        <t>amtsfrei</t>
      </is>
    </nc>
    <odxf>
      <border outline="0">
        <top style="thin">
          <color indexed="64"/>
        </top>
      </border>
    </odxf>
    <ndxf>
      <border outline="0">
        <top/>
      </border>
    </ndxf>
  </rcc>
  <rcc rId="17950" sId="8" odxf="1" dxf="1">
    <oc r="CE11" t="inlineStr">
      <is>
        <t>entfällt</t>
      </is>
    </oc>
    <nc r="CE11" t="inlineStr">
      <is>
        <t>amtsfrei</t>
      </is>
    </nc>
    <odxf>
      <border outline="0">
        <top style="thin">
          <color indexed="64"/>
        </top>
      </border>
    </odxf>
    <ndxf>
      <border outline="0">
        <top/>
      </border>
    </ndxf>
  </rcc>
  <rcc rId="17951" sId="8" odxf="1" dxf="1">
    <oc r="CE12" t="inlineStr">
      <is>
        <t>k. A.</t>
      </is>
    </oc>
    <nc r="CE12" t="inlineStr">
      <is>
        <t>amtsfrei</t>
      </is>
    </nc>
    <odxf>
      <border outline="0">
        <top style="thin">
          <color indexed="64"/>
        </top>
      </border>
    </odxf>
    <ndxf>
      <border outline="0">
        <top/>
      </border>
    </ndxf>
  </rcc>
  <rcc rId="17952" sId="8" odxf="1" dxf="1">
    <nc r="CE13" t="inlineStr">
      <is>
        <t>amtsfrei</t>
      </is>
    </nc>
    <odxf>
      <border outline="0">
        <top style="thin">
          <color indexed="64"/>
        </top>
      </border>
    </odxf>
    <ndxf>
      <border outline="0">
        <top/>
      </border>
    </ndxf>
  </rcc>
  <rcc rId="17953" sId="8" odxf="1" dxf="1">
    <nc r="CG7" t="inlineStr">
      <is>
        <t>amtsfrei</t>
      </is>
    </nc>
    <odxf>
      <border outline="0">
        <top style="thin">
          <color indexed="64"/>
        </top>
      </border>
    </odxf>
    <ndxf>
      <border outline="0">
        <top/>
      </border>
    </ndxf>
  </rcc>
  <rcc rId="17954" sId="8" odxf="1" dxf="1">
    <nc r="CG8" t="inlineStr">
      <is>
        <t>amtsfrei</t>
      </is>
    </nc>
    <odxf>
      <font>
        <color rgb="FFFF0000"/>
        <name val="Arial"/>
        <scheme val="none"/>
      </font>
      <border outline="0">
        <top style="thin">
          <color indexed="64"/>
        </top>
      </border>
    </odxf>
    <ndxf>
      <font>
        <color rgb="FFFF0000"/>
        <name val="Arial"/>
        <scheme val="none"/>
      </font>
      <border outline="0">
        <top/>
      </border>
    </ndxf>
  </rcc>
  <rcc rId="17955" sId="8" odxf="1" dxf="1">
    <nc r="CG9" t="inlineStr">
      <is>
        <t>amtsfrei</t>
      </is>
    </nc>
    <odxf>
      <border outline="0">
        <top style="thin">
          <color indexed="64"/>
        </top>
      </border>
    </odxf>
    <ndxf>
      <border outline="0">
        <top/>
      </border>
    </ndxf>
  </rcc>
  <rcc rId="17956" sId="8" odxf="1" dxf="1">
    <oc r="CG10" t="inlineStr">
      <is>
        <t>k.A.</t>
      </is>
    </oc>
    <nc r="CG10" t="inlineStr">
      <is>
        <t>amtsfrei</t>
      </is>
    </nc>
    <odxf>
      <border outline="0">
        <top style="thin">
          <color indexed="64"/>
        </top>
      </border>
    </odxf>
    <ndxf>
      <border outline="0">
        <top/>
      </border>
    </ndxf>
  </rcc>
  <rcc rId="17957" sId="8" odxf="1" dxf="1">
    <oc r="CG11" t="inlineStr">
      <is>
        <t>entfällt</t>
      </is>
    </oc>
    <nc r="CG11" t="inlineStr">
      <is>
        <t>amtsfrei</t>
      </is>
    </nc>
    <odxf>
      <border outline="0">
        <top style="thin">
          <color indexed="64"/>
        </top>
      </border>
    </odxf>
    <ndxf>
      <border outline="0">
        <top/>
      </border>
    </ndxf>
  </rcc>
  <rcc rId="17958" sId="8" odxf="1" dxf="1">
    <oc r="CG12" t="inlineStr">
      <is>
        <t>k. A.</t>
      </is>
    </oc>
    <nc r="CG12" t="inlineStr">
      <is>
        <t>amtsfrei</t>
      </is>
    </nc>
    <odxf>
      <border outline="0">
        <top style="thin">
          <color indexed="64"/>
        </top>
      </border>
    </odxf>
    <ndxf>
      <border outline="0">
        <top/>
      </border>
    </ndxf>
  </rcc>
  <rcc rId="17959" sId="8" odxf="1" dxf="1">
    <nc r="CG13" t="inlineStr">
      <is>
        <t>amtsfrei</t>
      </is>
    </nc>
    <odxf>
      <border outline="0">
        <top style="thin">
          <color indexed="64"/>
        </top>
      </border>
    </odxf>
    <ndxf>
      <border outline="0">
        <top/>
      </border>
    </ndxf>
  </rcc>
  <rcc rId="17960" sId="8" odxf="1" dxf="1">
    <nc r="CI7" t="inlineStr">
      <is>
        <t>amtsfrei</t>
      </is>
    </nc>
    <odxf>
      <border outline="0">
        <top style="thin">
          <color indexed="64"/>
        </top>
      </border>
    </odxf>
    <ndxf>
      <border outline="0">
        <top/>
      </border>
    </ndxf>
  </rcc>
  <rcc rId="17961" sId="8" odxf="1" dxf="1">
    <nc r="CI8" t="inlineStr">
      <is>
        <t>amtsfrei</t>
      </is>
    </nc>
    <odxf>
      <font>
        <color rgb="FFFF0000"/>
        <name val="Arial"/>
        <scheme val="none"/>
      </font>
      <border outline="0">
        <top style="thin">
          <color indexed="64"/>
        </top>
      </border>
    </odxf>
    <ndxf>
      <font>
        <color rgb="FFFF0000"/>
        <name val="Arial"/>
        <scheme val="none"/>
      </font>
      <border outline="0">
        <top/>
      </border>
    </ndxf>
  </rcc>
  <rcc rId="17962" sId="8" odxf="1" dxf="1">
    <nc r="CI9" t="inlineStr">
      <is>
        <t>amtsfrei</t>
      </is>
    </nc>
    <odxf>
      <border outline="0">
        <top style="thin">
          <color indexed="64"/>
        </top>
      </border>
    </odxf>
    <ndxf>
      <border outline="0">
        <top/>
      </border>
    </ndxf>
  </rcc>
  <rcc rId="17963" sId="8" odxf="1" dxf="1">
    <oc r="CI10" t="inlineStr">
      <is>
        <t>k.A.</t>
      </is>
    </oc>
    <nc r="CI10" t="inlineStr">
      <is>
        <t>amtsfrei</t>
      </is>
    </nc>
    <odxf>
      <border outline="0">
        <top style="thin">
          <color indexed="64"/>
        </top>
      </border>
    </odxf>
    <ndxf>
      <border outline="0">
        <top/>
      </border>
    </ndxf>
  </rcc>
  <rcc rId="17964" sId="8" odxf="1" dxf="1">
    <oc r="CI11" t="inlineStr">
      <is>
        <t>entfällt</t>
      </is>
    </oc>
    <nc r="CI11" t="inlineStr">
      <is>
        <t>amtsfrei</t>
      </is>
    </nc>
    <odxf>
      <border outline="0">
        <top style="thin">
          <color indexed="64"/>
        </top>
      </border>
    </odxf>
    <ndxf>
      <border outline="0">
        <top/>
      </border>
    </ndxf>
  </rcc>
  <rcc rId="17965" sId="8" odxf="1" dxf="1">
    <oc r="CI12" t="inlineStr">
      <is>
        <t>k. A.</t>
      </is>
    </oc>
    <nc r="CI12" t="inlineStr">
      <is>
        <t>amtsfrei</t>
      </is>
    </nc>
    <odxf>
      <border outline="0">
        <top style="thin">
          <color indexed="64"/>
        </top>
      </border>
    </odxf>
    <ndxf>
      <border outline="0">
        <top/>
      </border>
    </ndxf>
  </rcc>
  <rcc rId="17966" sId="8" odxf="1" dxf="1">
    <nc r="CI13" t="inlineStr">
      <is>
        <t>amtsfrei</t>
      </is>
    </nc>
    <odxf>
      <border outline="0">
        <top style="thin">
          <color indexed="64"/>
        </top>
      </border>
    </odxf>
    <ndxf>
      <border outline="0">
        <top/>
      </border>
    </ndxf>
  </rcc>
  <rcc rId="17967" sId="8" odxf="1" dxf="1">
    <nc r="CK7" t="inlineStr">
      <is>
        <t>amtsfrei</t>
      </is>
    </nc>
    <odxf>
      <border outline="0">
        <top style="thin">
          <color indexed="64"/>
        </top>
      </border>
    </odxf>
    <ndxf>
      <border outline="0">
        <top/>
      </border>
    </ndxf>
  </rcc>
  <rcc rId="17968" sId="8" odxf="1" dxf="1">
    <nc r="CK8" t="inlineStr">
      <is>
        <t>amtsfrei</t>
      </is>
    </nc>
    <odxf>
      <font>
        <color rgb="FFFF0000"/>
        <name val="Arial"/>
        <scheme val="none"/>
      </font>
      <border outline="0">
        <top style="thin">
          <color indexed="64"/>
        </top>
      </border>
    </odxf>
    <ndxf>
      <font>
        <color rgb="FFFF0000"/>
        <name val="Arial"/>
        <scheme val="none"/>
      </font>
      <border outline="0">
        <top/>
      </border>
    </ndxf>
  </rcc>
  <rcc rId="17969" sId="8" odxf="1" dxf="1">
    <nc r="CK9" t="inlineStr">
      <is>
        <t>amtsfrei</t>
      </is>
    </nc>
    <odxf>
      <border outline="0">
        <top style="thin">
          <color indexed="64"/>
        </top>
      </border>
    </odxf>
    <ndxf>
      <border outline="0">
        <top/>
      </border>
    </ndxf>
  </rcc>
  <rcc rId="17970" sId="8" odxf="1" dxf="1">
    <oc r="CK10" t="inlineStr">
      <is>
        <t>k.A.</t>
      </is>
    </oc>
    <nc r="CK10" t="inlineStr">
      <is>
        <t>amtsfrei</t>
      </is>
    </nc>
    <odxf>
      <border outline="0">
        <top style="thin">
          <color indexed="64"/>
        </top>
      </border>
    </odxf>
    <ndxf>
      <border outline="0">
        <top/>
      </border>
    </ndxf>
  </rcc>
  <rcc rId="17971" sId="8" odxf="1" dxf="1">
    <oc r="CK11" t="inlineStr">
      <is>
        <t>entfällt</t>
      </is>
    </oc>
    <nc r="CK11" t="inlineStr">
      <is>
        <t>amtsfrei</t>
      </is>
    </nc>
    <odxf>
      <border outline="0">
        <top style="thin">
          <color indexed="64"/>
        </top>
      </border>
    </odxf>
    <ndxf>
      <border outline="0">
        <top/>
      </border>
    </ndxf>
  </rcc>
  <rcc rId="17972" sId="8" odxf="1" dxf="1">
    <oc r="CK12" t="inlineStr">
      <is>
        <t>k. A.</t>
      </is>
    </oc>
    <nc r="CK12" t="inlineStr">
      <is>
        <t>amtsfrei</t>
      </is>
    </nc>
    <odxf>
      <border outline="0">
        <top style="thin">
          <color indexed="64"/>
        </top>
      </border>
    </odxf>
    <ndxf>
      <border outline="0">
        <top/>
      </border>
    </ndxf>
  </rcc>
  <rcc rId="17973" sId="8" odxf="1" dxf="1">
    <nc r="CK13" t="inlineStr">
      <is>
        <t>amtsfrei</t>
      </is>
    </nc>
    <odxf>
      <border outline="0">
        <top style="thin">
          <color indexed="64"/>
        </top>
      </border>
    </odxf>
    <ndxf>
      <border outline="0">
        <top/>
      </border>
    </ndxf>
  </rcc>
  <rfmt sheetId="8" sqref="CC6:CC13">
    <dxf>
      <alignment horizontal="right"/>
    </dxf>
  </rfmt>
  <rfmt sheetId="8" sqref="CE6:CE13">
    <dxf>
      <alignment horizontal="right"/>
    </dxf>
  </rfmt>
  <rfmt sheetId="8" sqref="CG6:CG13">
    <dxf>
      <alignment horizontal="right"/>
    </dxf>
  </rfmt>
  <rfmt sheetId="8" sqref="CI6:CI13">
    <dxf>
      <alignment horizontal="right"/>
    </dxf>
  </rfmt>
  <rfmt sheetId="8" sqref="CK6:CL13">
    <dxf>
      <alignment horizontal="right"/>
    </dxf>
  </rfmt>
  <rfmt sheetId="8" sqref="CO14:CO16" start="0" length="0">
    <dxf>
      <border>
        <left/>
      </border>
    </dxf>
  </rfmt>
  <rcc rId="17974" sId="8">
    <oc r="Q6" t="inlineStr">
      <is>
        <t>k.A.</t>
      </is>
    </oc>
    <nc r="Q6" t="inlineStr">
      <is>
        <t>k. A.</t>
      </is>
    </nc>
  </rcc>
  <rcc rId="17975" sId="8">
    <oc r="BZ10" t="inlineStr">
      <is>
        <t>k.A.</t>
      </is>
    </oc>
    <nc r="BZ10" t="inlineStr">
      <is>
        <t>k. A.</t>
      </is>
    </nc>
  </rcc>
  <rcc rId="17976" sId="8">
    <oc r="CD10" t="inlineStr">
      <is>
        <t>k.A.</t>
      </is>
    </oc>
    <nc r="CD10" t="inlineStr">
      <is>
        <t>k. A.</t>
      </is>
    </nc>
  </rcc>
  <rcc rId="17977" sId="8">
    <oc r="BZ11" t="inlineStr">
      <is>
        <t>k.A.</t>
      </is>
    </oc>
    <nc r="BZ11" t="inlineStr">
      <is>
        <t>k. A.</t>
      </is>
    </nc>
  </rcc>
  <rcc rId="17978" sId="8">
    <oc r="CB11" t="inlineStr">
      <is>
        <t>k.A.</t>
      </is>
    </oc>
    <nc r="CB11" t="inlineStr">
      <is>
        <t>k. A.</t>
      </is>
    </nc>
  </rcc>
  <rcc rId="17979" sId="8">
    <oc r="M14" t="inlineStr">
      <is>
        <t>k.A.</t>
      </is>
    </oc>
    <nc r="M14" t="inlineStr">
      <is>
        <t>k. A.</t>
      </is>
    </nc>
  </rcc>
  <rcc rId="17980" sId="8">
    <oc r="P14" t="inlineStr">
      <is>
        <t>k.A.</t>
      </is>
    </oc>
    <nc r="P14" t="inlineStr">
      <is>
        <t>k. A.</t>
      </is>
    </nc>
  </rcc>
  <rcc rId="17981" sId="8">
    <oc r="Q14" t="inlineStr">
      <is>
        <t>k.A.</t>
      </is>
    </oc>
    <nc r="Q14" t="inlineStr">
      <is>
        <t>k. A.</t>
      </is>
    </nc>
  </rcc>
  <rcc rId="17982" sId="8">
    <oc r="Y14" t="inlineStr">
      <is>
        <t>k.A.</t>
      </is>
    </oc>
    <nc r="Y14" t="inlineStr">
      <is>
        <t>k. A.</t>
      </is>
    </nc>
  </rcc>
  <rcc rId="17983" sId="8">
    <oc r="M15" t="inlineStr">
      <is>
        <t>k.A.</t>
      </is>
    </oc>
    <nc r="M15" t="inlineStr">
      <is>
        <t>k. A.</t>
      </is>
    </nc>
  </rcc>
  <rcc rId="17984" sId="8">
    <oc r="P15" t="inlineStr">
      <is>
        <t>k.A.</t>
      </is>
    </oc>
    <nc r="P15" t="inlineStr">
      <is>
        <t>k. A.</t>
      </is>
    </nc>
  </rcc>
  <rcc rId="17985" sId="8">
    <oc r="Q15" t="inlineStr">
      <is>
        <t>k.A.</t>
      </is>
    </oc>
    <nc r="Q15" t="inlineStr">
      <is>
        <t>k. A.</t>
      </is>
    </nc>
  </rcc>
  <rcc rId="17986" sId="8">
    <oc r="Y15" t="inlineStr">
      <is>
        <t>k.A.</t>
      </is>
    </oc>
    <nc r="Y15" t="inlineStr">
      <is>
        <t>k. A.</t>
      </is>
    </nc>
  </rcc>
  <rcc rId="17987" sId="8">
    <oc r="M16" t="inlineStr">
      <is>
        <t>k.A.</t>
      </is>
    </oc>
    <nc r="M16" t="inlineStr">
      <is>
        <t>k. A.</t>
      </is>
    </nc>
  </rcc>
  <rcc rId="17988" sId="8">
    <oc r="P16" t="inlineStr">
      <is>
        <t>k.A.</t>
      </is>
    </oc>
    <nc r="P16" t="inlineStr">
      <is>
        <t>k. A.</t>
      </is>
    </nc>
  </rcc>
  <rcc rId="17989" sId="8">
    <oc r="Q16" t="inlineStr">
      <is>
        <t>k.A.</t>
      </is>
    </oc>
    <nc r="Q16" t="inlineStr">
      <is>
        <t>k. A.</t>
      </is>
    </nc>
  </rcc>
  <rcc rId="17990" sId="8">
    <oc r="Y16" t="inlineStr">
      <is>
        <t>k.A.</t>
      </is>
    </oc>
    <nc r="Y16" t="inlineStr">
      <is>
        <t>k. A.</t>
      </is>
    </nc>
  </rcc>
  <rcc rId="17991" sId="8">
    <oc r="M17" t="inlineStr">
      <is>
        <t>k.A.</t>
      </is>
    </oc>
    <nc r="M17" t="inlineStr">
      <is>
        <t>k. A.</t>
      </is>
    </nc>
  </rcc>
  <rcc rId="17992" sId="8">
    <oc r="P17" t="inlineStr">
      <is>
        <t>k.A.</t>
      </is>
    </oc>
    <nc r="P17" t="inlineStr">
      <is>
        <t>k. A.</t>
      </is>
    </nc>
  </rcc>
  <rcc rId="17993" sId="8">
    <oc r="Q17" t="inlineStr">
      <is>
        <t>k.A.</t>
      </is>
    </oc>
    <nc r="Q17" t="inlineStr">
      <is>
        <t>k. A.</t>
      </is>
    </nc>
  </rcc>
  <rcc rId="17994" sId="8">
    <oc r="Y17" t="inlineStr">
      <is>
        <t>k.A.</t>
      </is>
    </oc>
    <nc r="Y17" t="inlineStr">
      <is>
        <t>k. A.</t>
      </is>
    </nc>
  </rcc>
  <rcc rId="17995" sId="8">
    <oc r="M18" t="inlineStr">
      <is>
        <t>k.A.</t>
      </is>
    </oc>
    <nc r="M18" t="inlineStr">
      <is>
        <t>k. A.</t>
      </is>
    </nc>
  </rcc>
  <rcc rId="17996" sId="8">
    <oc r="P18" t="inlineStr">
      <is>
        <t>k.A.</t>
      </is>
    </oc>
    <nc r="P18" t="inlineStr">
      <is>
        <t>k. A.</t>
      </is>
    </nc>
  </rcc>
  <rcc rId="17997" sId="8">
    <oc r="Q18" t="inlineStr">
      <is>
        <t>k.A.</t>
      </is>
    </oc>
    <nc r="Q18" t="inlineStr">
      <is>
        <t>k. A.</t>
      </is>
    </nc>
  </rcc>
  <rcc rId="17998" sId="8">
    <oc r="Y18" t="inlineStr">
      <is>
        <t>k.A.</t>
      </is>
    </oc>
    <nc r="Y18" t="inlineStr">
      <is>
        <t>k. A.</t>
      </is>
    </nc>
  </rcc>
  <rcc rId="17999" sId="8">
    <oc r="M19" t="inlineStr">
      <is>
        <t>k.A.</t>
      </is>
    </oc>
    <nc r="M19" t="inlineStr">
      <is>
        <t>k. A.</t>
      </is>
    </nc>
  </rcc>
  <rcc rId="18000" sId="8">
    <oc r="P19" t="inlineStr">
      <is>
        <t>k.A.</t>
      </is>
    </oc>
    <nc r="P19" t="inlineStr">
      <is>
        <t>k. A.</t>
      </is>
    </nc>
  </rcc>
  <rcc rId="18001" sId="8">
    <oc r="Q19" t="inlineStr">
      <is>
        <t>k.A.</t>
      </is>
    </oc>
    <nc r="Q19" t="inlineStr">
      <is>
        <t>k. A.</t>
      </is>
    </nc>
  </rcc>
  <rcc rId="18002" sId="8">
    <oc r="Y19" t="inlineStr">
      <is>
        <t>k.A.</t>
      </is>
    </oc>
    <nc r="Y19" t="inlineStr">
      <is>
        <t>k. A.</t>
      </is>
    </nc>
  </rcc>
  <rcc rId="18003" sId="8">
    <oc r="BP30" t="inlineStr">
      <is>
        <t>k.A.</t>
      </is>
    </oc>
    <nc r="BP30" t="inlineStr">
      <is>
        <t>k. A.</t>
      </is>
    </nc>
  </rcc>
  <rcc rId="18004" sId="8">
    <oc r="BQ30" t="inlineStr">
      <is>
        <t>k.A.</t>
      </is>
    </oc>
    <nc r="BQ30" t="inlineStr">
      <is>
        <t>k. A.</t>
      </is>
    </nc>
  </rcc>
  <rcc rId="18005" sId="8">
    <oc r="BZ30" t="inlineStr">
      <is>
        <t>k.A.</t>
      </is>
    </oc>
    <nc r="BZ30" t="inlineStr">
      <is>
        <t>k. A.</t>
      </is>
    </nc>
  </rcc>
  <rcc rId="18006" sId="8">
    <oc r="CB30" t="inlineStr">
      <is>
        <t>k.A.</t>
      </is>
    </oc>
    <nc r="CB30" t="inlineStr">
      <is>
        <t>k. A.</t>
      </is>
    </nc>
  </rcc>
  <rcc rId="18007" sId="8">
    <oc r="CD30" t="inlineStr">
      <is>
        <t>k.A.</t>
      </is>
    </oc>
    <nc r="CD30" t="inlineStr">
      <is>
        <t>k. A.</t>
      </is>
    </nc>
  </rcc>
  <rcc rId="18008" sId="8">
    <oc r="CF30" t="inlineStr">
      <is>
        <t>k.A.</t>
      </is>
    </oc>
    <nc r="CF30" t="inlineStr">
      <is>
        <t>k. A.</t>
      </is>
    </nc>
  </rcc>
  <rcc rId="18009" sId="8">
    <oc r="CH30" t="inlineStr">
      <is>
        <t>k.A.</t>
      </is>
    </oc>
    <nc r="CH30" t="inlineStr">
      <is>
        <t>k. A.</t>
      </is>
    </nc>
  </rcc>
  <rcc rId="18010" sId="8">
    <oc r="CJ30" t="inlineStr">
      <is>
        <t>k.A.</t>
      </is>
    </oc>
    <nc r="CJ30" t="inlineStr">
      <is>
        <t>k. A.</t>
      </is>
    </nc>
  </rcc>
  <rcc rId="18011" sId="8">
    <oc r="CM30" t="inlineStr">
      <is>
        <t>k.A.</t>
      </is>
    </oc>
    <nc r="CM30" t="inlineStr">
      <is>
        <t>k. A.</t>
      </is>
    </nc>
  </rcc>
  <rcc rId="18012" sId="8">
    <oc r="BP31" t="inlineStr">
      <is>
        <t>k.A.</t>
      </is>
    </oc>
    <nc r="BP31" t="inlineStr">
      <is>
        <t>k. A.</t>
      </is>
    </nc>
  </rcc>
  <rcc rId="18013" sId="8">
    <oc r="BQ31" t="inlineStr">
      <is>
        <t>k.A.</t>
      </is>
    </oc>
    <nc r="BQ31" t="inlineStr">
      <is>
        <t>k. A.</t>
      </is>
    </nc>
  </rcc>
  <rcc rId="18014" sId="8">
    <oc r="BP32" t="inlineStr">
      <is>
        <t>k.A.</t>
      </is>
    </oc>
    <nc r="BP32" t="inlineStr">
      <is>
        <t>k. A.</t>
      </is>
    </nc>
  </rcc>
  <rcc rId="18015" sId="8">
    <oc r="BQ32" t="inlineStr">
      <is>
        <t>k.A.</t>
      </is>
    </oc>
    <nc r="BQ32" t="inlineStr">
      <is>
        <t>k. A.</t>
      </is>
    </nc>
  </rcc>
  <rcc rId="18016" sId="8">
    <oc r="BP33" t="inlineStr">
      <is>
        <t>k.A.</t>
      </is>
    </oc>
    <nc r="BP33" t="inlineStr">
      <is>
        <t>k. A.</t>
      </is>
    </nc>
  </rcc>
  <rcc rId="18017" sId="8">
    <oc r="BQ33" t="inlineStr">
      <is>
        <t>k.A.</t>
      </is>
    </oc>
    <nc r="BQ33" t="inlineStr">
      <is>
        <t>k. A.</t>
      </is>
    </nc>
  </rcc>
  <rcc rId="18018" sId="8">
    <oc r="BP34" t="inlineStr">
      <is>
        <t>k.A.</t>
      </is>
    </oc>
    <nc r="BP34" t="inlineStr">
      <is>
        <t>k. A.</t>
      </is>
    </nc>
  </rcc>
  <rcc rId="18019" sId="8">
    <oc r="BQ34" t="inlineStr">
      <is>
        <t>k.A.</t>
      </is>
    </oc>
    <nc r="BQ34" t="inlineStr">
      <is>
        <t>k. A.</t>
      </is>
    </nc>
  </rcc>
  <rcc rId="18020" sId="8">
    <oc r="BP35" t="inlineStr">
      <is>
        <t>k.A.</t>
      </is>
    </oc>
    <nc r="BP35" t="inlineStr">
      <is>
        <t>k. A.</t>
      </is>
    </nc>
  </rcc>
  <rcc rId="18021" sId="8">
    <oc r="BQ35" t="inlineStr">
      <is>
        <t>k.A.</t>
      </is>
    </oc>
    <nc r="BQ35" t="inlineStr">
      <is>
        <t>k. A.</t>
      </is>
    </nc>
  </rcc>
  <rcc rId="18022" sId="8">
    <oc r="BP36" t="inlineStr">
      <is>
        <t>k.A.</t>
      </is>
    </oc>
    <nc r="BP36" t="inlineStr">
      <is>
        <t>k. A.</t>
      </is>
    </nc>
  </rcc>
  <rcc rId="18023" sId="8">
    <oc r="BQ36" t="inlineStr">
      <is>
        <t>k.A.</t>
      </is>
    </oc>
    <nc r="BQ36" t="inlineStr">
      <is>
        <t>k. A.</t>
      </is>
    </nc>
  </rcc>
  <rcc rId="18024" sId="8">
    <oc r="BP37" t="inlineStr">
      <is>
        <t>k.A.</t>
      </is>
    </oc>
    <nc r="BP37" t="inlineStr">
      <is>
        <t>k. A.</t>
      </is>
    </nc>
  </rcc>
  <rcc rId="18025" sId="8">
    <oc r="BQ37" t="inlineStr">
      <is>
        <t>k.A.</t>
      </is>
    </oc>
    <nc r="BQ37" t="inlineStr">
      <is>
        <t>k. A.</t>
      </is>
    </nc>
  </rcc>
  <rcc rId="18026" sId="8">
    <oc r="BP38" t="inlineStr">
      <is>
        <t>k.A.</t>
      </is>
    </oc>
    <nc r="BP38" t="inlineStr">
      <is>
        <t>k. A.</t>
      </is>
    </nc>
  </rcc>
  <rcc rId="18027" sId="8">
    <oc r="BQ38" t="inlineStr">
      <is>
        <t>k.A.</t>
      </is>
    </oc>
    <nc r="BQ38" t="inlineStr">
      <is>
        <t>k. A.</t>
      </is>
    </nc>
  </rcc>
  <rcc rId="18028" sId="8">
    <oc r="BP39" t="inlineStr">
      <is>
        <t>k.A.</t>
      </is>
    </oc>
    <nc r="BP39" t="inlineStr">
      <is>
        <t>k. A.</t>
      </is>
    </nc>
  </rcc>
  <rcc rId="18029" sId="8">
    <oc r="BQ39" t="inlineStr">
      <is>
        <t>k.A.</t>
      </is>
    </oc>
    <nc r="BQ39" t="inlineStr">
      <is>
        <t>k. A.</t>
      </is>
    </nc>
  </rcc>
  <rcc rId="18030" sId="8">
    <oc r="BP40" t="inlineStr">
      <is>
        <t>k.A.</t>
      </is>
    </oc>
    <nc r="BP40" t="inlineStr">
      <is>
        <t>k. A.</t>
      </is>
    </nc>
  </rcc>
  <rcc rId="18031" sId="8">
    <oc r="BQ40" t="inlineStr">
      <is>
        <t>k.A.</t>
      </is>
    </oc>
    <nc r="BQ40" t="inlineStr">
      <is>
        <t>k. A.</t>
      </is>
    </nc>
  </rcc>
  <rcc rId="18032" sId="8">
    <oc r="BZ69" t="inlineStr">
      <is>
        <t>k.A.</t>
      </is>
    </oc>
    <nc r="BZ69" t="inlineStr">
      <is>
        <t>k. A.</t>
      </is>
    </nc>
  </rcc>
  <rcc rId="18033" sId="8">
    <oc r="CD69" t="inlineStr">
      <is>
        <t>k.A.</t>
      </is>
    </oc>
    <nc r="CD69" t="inlineStr">
      <is>
        <t>k. A.</t>
      </is>
    </nc>
  </rcc>
  <rcc rId="18034" sId="8">
    <oc r="CM69" t="inlineStr">
      <is>
        <t>k.A.</t>
      </is>
    </oc>
    <nc r="CM69" t="inlineStr">
      <is>
        <t>k. A.</t>
      </is>
    </nc>
  </rcc>
  <rcc rId="18035" sId="8">
    <oc r="BZ70" t="inlineStr">
      <is>
        <t>k.A.</t>
      </is>
    </oc>
    <nc r="BZ70" t="inlineStr">
      <is>
        <t>k. A.</t>
      </is>
    </nc>
  </rcc>
  <rcc rId="18036" sId="8">
    <oc r="CD70" t="inlineStr">
      <is>
        <t>k.A.</t>
      </is>
    </oc>
    <nc r="CD70" t="inlineStr">
      <is>
        <t>k. A.</t>
      </is>
    </nc>
  </rcc>
  <rcc rId="18037" sId="8">
    <oc r="CM70" t="inlineStr">
      <is>
        <t>k.A.</t>
      </is>
    </oc>
    <nc r="CM70" t="inlineStr">
      <is>
        <t>k. A.</t>
      </is>
    </nc>
  </rcc>
  <rcc rId="18038" sId="8">
    <oc r="BZ71" t="inlineStr">
      <is>
        <t>k.A.</t>
      </is>
    </oc>
    <nc r="BZ71" t="inlineStr">
      <is>
        <t>k. A.</t>
      </is>
    </nc>
  </rcc>
  <rcc rId="18039" sId="8">
    <oc r="CD71" t="inlineStr">
      <is>
        <t>k.A.</t>
      </is>
    </oc>
    <nc r="CD71" t="inlineStr">
      <is>
        <t>k. A.</t>
      </is>
    </nc>
  </rcc>
  <rcc rId="18040" sId="8">
    <oc r="CM71" t="inlineStr">
      <is>
        <t>k.A.</t>
      </is>
    </oc>
    <nc r="CM71" t="inlineStr">
      <is>
        <t>k. A.</t>
      </is>
    </nc>
  </rcc>
  <rcc rId="18041" sId="8">
    <oc r="BZ72" t="inlineStr">
      <is>
        <t>k.A.</t>
      </is>
    </oc>
    <nc r="BZ72" t="inlineStr">
      <is>
        <t>k. A.</t>
      </is>
    </nc>
  </rcc>
  <rcc rId="18042" sId="8">
    <oc r="CD72" t="inlineStr">
      <is>
        <t>k.A.</t>
      </is>
    </oc>
    <nc r="CD72" t="inlineStr">
      <is>
        <t>k. A.</t>
      </is>
    </nc>
  </rcc>
  <rcc rId="18043" sId="8">
    <oc r="CM72" t="inlineStr">
      <is>
        <t>k.A.</t>
      </is>
    </oc>
    <nc r="CM72" t="inlineStr">
      <is>
        <t>k. A.</t>
      </is>
    </nc>
  </rcc>
  <rcc rId="18044" sId="8">
    <oc r="BZ73" t="inlineStr">
      <is>
        <t>k.A.</t>
      </is>
    </oc>
    <nc r="BZ73" t="inlineStr">
      <is>
        <t>k. A.</t>
      </is>
    </nc>
  </rcc>
  <rcc rId="18045" sId="8">
    <oc r="CD73" t="inlineStr">
      <is>
        <t>k.A.</t>
      </is>
    </oc>
    <nc r="CD73" t="inlineStr">
      <is>
        <t>k. A.</t>
      </is>
    </nc>
  </rcc>
  <rcc rId="18046" sId="8">
    <oc r="CM73" t="inlineStr">
      <is>
        <t>k.A.</t>
      </is>
    </oc>
    <nc r="CM73" t="inlineStr">
      <is>
        <t>k. A.</t>
      </is>
    </nc>
  </rcc>
  <rcc rId="18047" sId="8">
    <oc r="BZ74" t="inlineStr">
      <is>
        <t>k.A.</t>
      </is>
    </oc>
    <nc r="BZ74" t="inlineStr">
      <is>
        <t>k. A.</t>
      </is>
    </nc>
  </rcc>
  <rcc rId="18048" sId="8">
    <oc r="CD74" t="inlineStr">
      <is>
        <t>k.A.</t>
      </is>
    </oc>
    <nc r="CD74" t="inlineStr">
      <is>
        <t>k. A.</t>
      </is>
    </nc>
  </rcc>
  <rcc rId="18049" sId="8">
    <oc r="CM74" t="inlineStr">
      <is>
        <t>k.A.</t>
      </is>
    </oc>
    <nc r="CM74" t="inlineStr">
      <is>
        <t>k. A.</t>
      </is>
    </nc>
  </rcc>
  <rcc rId="18050" sId="8">
    <oc r="BZ75" t="inlineStr">
      <is>
        <t>k.A.</t>
      </is>
    </oc>
    <nc r="BZ75" t="inlineStr">
      <is>
        <t>k. A.</t>
      </is>
    </nc>
  </rcc>
  <rcc rId="18051" sId="8">
    <oc r="CD75" t="inlineStr">
      <is>
        <t>k.A.</t>
      </is>
    </oc>
    <nc r="CD75" t="inlineStr">
      <is>
        <t>k. A.</t>
      </is>
    </nc>
  </rcc>
  <rcc rId="18052" sId="8">
    <oc r="CM75" t="inlineStr">
      <is>
        <t>k.A.</t>
      </is>
    </oc>
    <nc r="CM75" t="inlineStr">
      <is>
        <t>k. A.</t>
      </is>
    </nc>
  </rcc>
  <rcc rId="18053" sId="8">
    <oc r="BZ76" t="inlineStr">
      <is>
        <t>k.A.</t>
      </is>
    </oc>
    <nc r="BZ76" t="inlineStr">
      <is>
        <t>k. A.</t>
      </is>
    </nc>
  </rcc>
  <rcc rId="18054" sId="8">
    <oc r="CD76" t="inlineStr">
      <is>
        <t>k.A.</t>
      </is>
    </oc>
    <nc r="CD76" t="inlineStr">
      <is>
        <t>k. A.</t>
      </is>
    </nc>
  </rcc>
  <rcc rId="18055" sId="8">
    <oc r="CM76" t="inlineStr">
      <is>
        <t>k.A.</t>
      </is>
    </oc>
    <nc r="CM76" t="inlineStr">
      <is>
        <t>k. A.</t>
      </is>
    </nc>
  </rcc>
  <rcc rId="18056" sId="8">
    <oc r="BZ77" t="inlineStr">
      <is>
        <t>k.A.</t>
      </is>
    </oc>
    <nc r="BZ77" t="inlineStr">
      <is>
        <t>k. A.</t>
      </is>
    </nc>
  </rcc>
  <rcc rId="18057" sId="8">
    <oc r="CD77" t="inlineStr">
      <is>
        <t>k.A.</t>
      </is>
    </oc>
    <nc r="CD77" t="inlineStr">
      <is>
        <t>k. A.</t>
      </is>
    </nc>
  </rcc>
  <rcc rId="18058" sId="8">
    <oc r="CM77" t="inlineStr">
      <is>
        <t>k.A.</t>
      </is>
    </oc>
    <nc r="CM77" t="inlineStr">
      <is>
        <t>k. A.</t>
      </is>
    </nc>
  </rcc>
  <rcc rId="18059" sId="8">
    <oc r="BZ78" t="inlineStr">
      <is>
        <t>k.A.</t>
      </is>
    </oc>
    <nc r="BZ78" t="inlineStr">
      <is>
        <t>k. A.</t>
      </is>
    </nc>
  </rcc>
  <rcc rId="18060" sId="8">
    <oc r="CD78" t="inlineStr">
      <is>
        <t>k.A.</t>
      </is>
    </oc>
    <nc r="CD78" t="inlineStr">
      <is>
        <t>k. A.</t>
      </is>
    </nc>
  </rcc>
  <rcc rId="18061" sId="8">
    <oc r="CM78" t="inlineStr">
      <is>
        <t>k.A.</t>
      </is>
    </oc>
    <nc r="CM78" t="inlineStr">
      <is>
        <t>k. A.</t>
      </is>
    </nc>
  </rcc>
  <rcc rId="18062" sId="8">
    <oc r="Y79" t="inlineStr">
      <is>
        <t>k.A.</t>
      </is>
    </oc>
    <nc r="Y79" t="inlineStr">
      <is>
        <t>k. A.</t>
      </is>
    </nc>
  </rcc>
  <rcc rId="18063" sId="8">
    <oc r="Y80" t="inlineStr">
      <is>
        <t>k.A.</t>
      </is>
    </oc>
    <nc r="Y80" t="inlineStr">
      <is>
        <t>k. A.</t>
      </is>
    </nc>
  </rcc>
  <rcc rId="18064" sId="8">
    <oc r="Y81" t="inlineStr">
      <is>
        <t>k.A.</t>
      </is>
    </oc>
    <nc r="Y81" t="inlineStr">
      <is>
        <t>k. A.</t>
      </is>
    </nc>
  </rcc>
  <rcc rId="18065" sId="8">
    <oc r="Y82" t="inlineStr">
      <is>
        <t>k.A.</t>
      </is>
    </oc>
    <nc r="Y82" t="inlineStr">
      <is>
        <t>k. A.</t>
      </is>
    </nc>
  </rcc>
  <rcc rId="18066" sId="8">
    <oc r="Y83" t="inlineStr">
      <is>
        <t>k.A.</t>
      </is>
    </oc>
    <nc r="Y83" t="inlineStr">
      <is>
        <t>k. A.</t>
      </is>
    </nc>
  </rcc>
  <rcc rId="18067" sId="8">
    <oc r="Y84" t="inlineStr">
      <is>
        <t>k.A.</t>
      </is>
    </oc>
    <nc r="Y84" t="inlineStr">
      <is>
        <t>k. A.</t>
      </is>
    </nc>
  </rcc>
  <rcc rId="18068" sId="8">
    <oc r="Y85" t="inlineStr">
      <is>
        <t>k.A.</t>
      </is>
    </oc>
    <nc r="Y85" t="inlineStr">
      <is>
        <t>k. A.</t>
      </is>
    </nc>
  </rcc>
  <rcc rId="18069" sId="8">
    <oc r="Y86" t="inlineStr">
      <is>
        <t>k.A.</t>
      </is>
    </oc>
    <nc r="Y86" t="inlineStr">
      <is>
        <t>k. A.</t>
      </is>
    </nc>
  </rcc>
  <rcc rId="18070" sId="8">
    <nc r="Y87" t="inlineStr">
      <is>
        <t>k. A.</t>
      </is>
    </nc>
  </rcc>
  <rcc rId="18071" sId="8">
    <nc r="Y88" t="inlineStr">
      <is>
        <t>k. A.</t>
      </is>
    </nc>
  </rcc>
  <rcc rId="18072" sId="8">
    <nc r="Y89" t="inlineStr">
      <is>
        <t>k. A.</t>
      </is>
    </nc>
  </rcc>
  <rcc rId="18073" sId="8">
    <nc r="Y90" t="inlineStr">
      <is>
        <t>k. A.</t>
      </is>
    </nc>
  </rcc>
  <rcc rId="18074" sId="8">
    <nc r="Y91" t="inlineStr">
      <is>
        <t>k. A.</t>
      </is>
    </nc>
  </rcc>
  <rcc rId="18075" sId="8">
    <nc r="Y92" t="inlineStr">
      <is>
        <t>k. A.</t>
      </is>
    </nc>
  </rcc>
  <rcc rId="18076" sId="8">
    <nc r="Y93" t="inlineStr">
      <is>
        <t>k. A.</t>
      </is>
    </nc>
  </rcc>
  <rcc rId="18077" sId="8">
    <nc r="Y94" t="inlineStr">
      <is>
        <t>k. A.</t>
      </is>
    </nc>
  </rcc>
  <rcc rId="18078" sId="8">
    <nc r="Y95" t="inlineStr">
      <is>
        <t>k. A.</t>
      </is>
    </nc>
  </rcc>
  <rcc rId="18079" sId="8">
    <nc r="Y96" t="inlineStr">
      <is>
        <t>k. A.</t>
      </is>
    </nc>
  </rcc>
  <rfmt sheetId="8" sqref="BP30:BQ40">
    <dxf>
      <alignment horizontal="right"/>
    </dxf>
  </rfmt>
  <rcc rId="18080" sId="8" numFmtId="4">
    <nc r="CL60">
      <v>24.396000699999998</v>
    </nc>
  </rcc>
  <rfmt sheetId="8" sqref="CL60">
    <dxf>
      <numFmt numFmtId="171" formatCode="#,##0.000"/>
    </dxf>
  </rfmt>
  <rfmt sheetId="8" sqref="CL60">
    <dxf>
      <numFmt numFmtId="172" formatCode="#,##0.0000"/>
    </dxf>
  </rfmt>
  <rfmt sheetId="8" sqref="CL60">
    <dxf>
      <numFmt numFmtId="175" formatCode="#,##0.00000"/>
    </dxf>
  </rfmt>
  <rfmt sheetId="8" sqref="CL60">
    <dxf>
      <numFmt numFmtId="176" formatCode="#,##0.000000"/>
    </dxf>
  </rfmt>
  <rfmt sheetId="8" sqref="CL60">
    <dxf>
      <numFmt numFmtId="173" formatCode="#,##0.0000000"/>
    </dxf>
  </rfmt>
  <rfmt sheetId="8" sqref="CL62" start="0" length="0">
    <dxf>
      <numFmt numFmtId="173" formatCode="#,##0.0000000"/>
    </dxf>
  </rfmt>
  <rfmt sheetId="8" sqref="CL63" start="0" length="0">
    <dxf>
      <numFmt numFmtId="173" formatCode="#,##0.0000000"/>
    </dxf>
  </rfmt>
  <rfmt sheetId="8" sqref="CL65" start="0" length="0">
    <dxf>
      <numFmt numFmtId="173" formatCode="#,##0.0000000"/>
    </dxf>
  </rfmt>
  <rfmt sheetId="8" sqref="CL67" start="0" length="0">
    <dxf>
      <numFmt numFmtId="173" formatCode="#,##0.0000000"/>
    </dxf>
  </rfmt>
  <rcc rId="18081" sId="8" numFmtId="4">
    <nc r="CL62">
      <v>24.396000699999998</v>
    </nc>
  </rcc>
  <rcc rId="18082" sId="8" numFmtId="4">
    <nc r="CL63">
      <v>24.396000699999998</v>
    </nc>
  </rcc>
  <rcc rId="18083" sId="8" numFmtId="4">
    <nc r="CL65">
      <v>24.396000699999998</v>
    </nc>
  </rcc>
  <rcc rId="18084" sId="8" numFmtId="4">
    <nc r="CL67">
      <v>24.396000699999998</v>
    </nc>
  </rcc>
  <rcc rId="18085" sId="8" odxf="1" dxf="1" numFmtId="4">
    <nc r="CL68">
      <v>24.396000699999998</v>
    </nc>
    <odxf>
      <numFmt numFmtId="4" formatCode="#,##0.00"/>
    </odxf>
    <ndxf>
      <numFmt numFmtId="173" formatCode="#,##0.0000000"/>
    </ndxf>
  </rcc>
  <rfmt sheetId="8" sqref="CL60:CL68" start="0" length="2147483647">
    <dxf>
      <font>
        <color rgb="FFFF0000"/>
      </font>
    </dxf>
  </rfmt>
  <rcc rId="18086" sId="7">
    <oc r="AN60">
      <v>24.2364745</v>
    </oc>
    <nc r="AN60">
      <v>24.396000699999998</v>
    </nc>
  </rcc>
  <rcc rId="18087" sId="7">
    <oc r="AN62">
      <v>24.2364745</v>
    </oc>
    <nc r="AN62">
      <v>24.396000699999998</v>
    </nc>
  </rcc>
  <rcc rId="18088" sId="7">
    <oc r="AN63">
      <v>24.2364745</v>
    </oc>
    <nc r="AN63">
      <v>24.396000699999998</v>
    </nc>
  </rcc>
  <rcc rId="18089" sId="7">
    <oc r="AN65">
      <v>24.2364745</v>
    </oc>
    <nc r="AN65">
      <v>24.396000699999998</v>
    </nc>
  </rcc>
  <rcc rId="18090" sId="7">
    <oc r="AN67">
      <v>24.2364745</v>
    </oc>
    <nc r="AN67">
      <v>24.396000699999998</v>
    </nc>
  </rcc>
  <rcc rId="18091" sId="7">
    <oc r="AN68">
      <v>24.2364745</v>
    </oc>
    <nc r="AN68">
      <v>24.396000699999998</v>
    </nc>
  </rcc>
  <rfmt sheetId="7" sqref="AN60" start="0" length="2147483647">
    <dxf>
      <font>
        <color rgb="FFFF0000"/>
      </font>
    </dxf>
  </rfmt>
  <rfmt sheetId="7" sqref="AN62:AN63" start="0" length="2147483647">
    <dxf>
      <font>
        <color rgb="FFFF0000"/>
      </font>
    </dxf>
  </rfmt>
  <rfmt sheetId="7" sqref="AN65" start="0" length="2147483647">
    <dxf>
      <font>
        <color rgb="FFFF0000"/>
      </font>
    </dxf>
  </rfmt>
  <rfmt sheetId="7" sqref="AN67:AN68" start="0" length="2147483647">
    <dxf>
      <font>
        <color rgb="FFFF0000"/>
      </font>
    </dxf>
  </rfmt>
  <rfmt sheetId="7" sqref="AN6:AN13">
    <dxf>
      <alignment horizontal="right"/>
    </dxf>
  </rfmt>
  <rfmt sheetId="7" sqref="G8" start="0" length="2147483647">
    <dxf>
      <font>
        <color rgb="FFFF0000"/>
      </font>
    </dxf>
  </rfmt>
  <rfmt sheetId="7" sqref="G8">
    <dxf>
      <fill>
        <patternFill patternType="none">
          <bgColor auto="1"/>
        </patternFill>
      </fill>
    </dxf>
  </rfmt>
  <rfmt sheetId="7" sqref="G12" start="0" length="2147483647">
    <dxf>
      <font>
        <color rgb="FFFF0000"/>
      </font>
    </dxf>
  </rfmt>
  <rfmt sheetId="7" sqref="G12">
    <dxf>
      <fill>
        <patternFill patternType="none">
          <bgColor auto="1"/>
        </patternFill>
      </fill>
    </dxf>
  </rfmt>
  <rfmt sheetId="7" sqref="G42" start="0" length="2147483647">
    <dxf>
      <font>
        <color rgb="FFFF0000"/>
      </font>
    </dxf>
  </rfmt>
  <rfmt sheetId="7" sqref="G42">
    <dxf>
      <fill>
        <patternFill patternType="none">
          <bgColor auto="1"/>
        </patternFill>
      </fill>
    </dxf>
  </rfmt>
  <rfmt sheetId="7" sqref="G85:G86">
    <dxf>
      <fill>
        <patternFill patternType="none">
          <bgColor auto="1"/>
        </patternFill>
      </fill>
    </dxf>
  </rfmt>
  <rfmt sheetId="7" sqref="G85:G86" start="0" length="2147483647">
    <dxf>
      <font>
        <color rgb="FFFF0000"/>
      </font>
    </dxf>
  </rfmt>
  <rfmt sheetId="7" sqref="G98:G100">
    <dxf>
      <fill>
        <patternFill patternType="none">
          <bgColor auto="1"/>
        </patternFill>
      </fill>
    </dxf>
  </rfmt>
  <rfmt sheetId="7" sqref="G98:G100" start="0" length="2147483647">
    <dxf>
      <font>
        <color rgb="FFFF0000"/>
      </font>
    </dxf>
  </rfmt>
  <rcc rId="18092" sId="6" numFmtId="4">
    <nc r="AS59">
      <v>23.447818399999999</v>
    </nc>
  </rcc>
  <rfmt sheetId="6" sqref="AS59">
    <dxf>
      <numFmt numFmtId="171" formatCode="#,##0.000"/>
    </dxf>
  </rfmt>
  <rfmt sheetId="6" sqref="AS59">
    <dxf>
      <numFmt numFmtId="172" formatCode="#,##0.0000"/>
    </dxf>
  </rfmt>
  <rfmt sheetId="6" sqref="AS59">
    <dxf>
      <numFmt numFmtId="175" formatCode="#,##0.00000"/>
    </dxf>
  </rfmt>
  <rfmt sheetId="6" sqref="AS59">
    <dxf>
      <numFmt numFmtId="176" formatCode="#,##0.000000"/>
    </dxf>
  </rfmt>
  <rfmt sheetId="6" sqref="AS59">
    <dxf>
      <numFmt numFmtId="173" formatCode="#,##0.0000000"/>
    </dxf>
  </rfmt>
  <rcc rId="18093" sId="6" odxf="1" dxf="1" numFmtId="4">
    <nc r="AS60">
      <v>23.447818399999999</v>
    </nc>
    <odxf>
      <numFmt numFmtId="4" formatCode="#,##0.00"/>
    </odxf>
    <ndxf>
      <numFmt numFmtId="173" formatCode="#,##0.0000000"/>
    </ndxf>
  </rcc>
  <rcc rId="18094" sId="6" odxf="1" dxf="1" numFmtId="4">
    <nc r="AS61">
      <v>23.447818399999999</v>
    </nc>
    <odxf>
      <numFmt numFmtId="4" formatCode="#,##0.00"/>
    </odxf>
    <ndxf>
      <numFmt numFmtId="173" formatCode="#,##0.0000000"/>
    </ndxf>
  </rcc>
  <rcc rId="18095" sId="6" odxf="1" dxf="1" numFmtId="4">
    <nc r="AS62">
      <v>23.447818399999999</v>
    </nc>
    <odxf>
      <numFmt numFmtId="4" formatCode="#,##0.00"/>
    </odxf>
    <ndxf>
      <numFmt numFmtId="173" formatCode="#,##0.0000000"/>
    </ndxf>
  </rcc>
  <rcc rId="18096" sId="6" odxf="1" dxf="1" numFmtId="4">
    <nc r="AS63">
      <v>23.447818399999999</v>
    </nc>
    <odxf>
      <numFmt numFmtId="4" formatCode="#,##0.00"/>
    </odxf>
    <ndxf>
      <numFmt numFmtId="173" formatCode="#,##0.0000000"/>
    </ndxf>
  </rcc>
  <rcc rId="18097" sId="6" odxf="1" dxf="1" numFmtId="4">
    <nc r="AS64">
      <v>23.447818399999999</v>
    </nc>
    <odxf>
      <numFmt numFmtId="4" formatCode="#,##0.00"/>
    </odxf>
    <ndxf>
      <numFmt numFmtId="173" formatCode="#,##0.0000000"/>
    </ndxf>
  </rcc>
  <rcc rId="18098" sId="6" odxf="1" dxf="1" numFmtId="4">
    <nc r="AS65">
      <v>23.447818399999999</v>
    </nc>
    <odxf>
      <numFmt numFmtId="4" formatCode="#,##0.00"/>
    </odxf>
    <ndxf>
      <numFmt numFmtId="173" formatCode="#,##0.0000000"/>
    </ndxf>
  </rcc>
  <rcc rId="18099" sId="6" odxf="1" dxf="1" numFmtId="4">
    <nc r="AS66">
      <v>23.447818399999999</v>
    </nc>
    <odxf>
      <numFmt numFmtId="4" formatCode="#,##0.00"/>
    </odxf>
    <ndxf>
      <numFmt numFmtId="173" formatCode="#,##0.0000000"/>
    </ndxf>
  </rcc>
  <rfmt sheetId="6" sqref="AS59:AS66" start="0" length="2147483647">
    <dxf>
      <font>
        <color rgb="FFFF0000"/>
      </font>
    </dxf>
  </rfmt>
  <rfmt sheetId="6" sqref="G11">
    <dxf>
      <fill>
        <patternFill patternType="none">
          <bgColor auto="1"/>
        </patternFill>
      </fill>
    </dxf>
  </rfmt>
  <rfmt sheetId="6" sqref="G11" start="0" length="2147483647">
    <dxf>
      <font>
        <color rgb="FFFF0000"/>
      </font>
    </dxf>
  </rfmt>
  <rfmt sheetId="6" sqref="G40:G45">
    <dxf>
      <fill>
        <patternFill patternType="none">
          <bgColor auto="1"/>
        </patternFill>
      </fill>
    </dxf>
  </rfmt>
  <rfmt sheetId="6" sqref="G40:G45" start="0" length="2147483647">
    <dxf>
      <font>
        <color rgb="FFFF0000"/>
      </font>
    </dxf>
  </rfmt>
  <rfmt sheetId="6" sqref="G59:G61">
    <dxf>
      <fill>
        <patternFill patternType="none">
          <bgColor auto="1"/>
        </patternFill>
      </fill>
    </dxf>
  </rfmt>
  <rfmt sheetId="6" sqref="G59:G61" start="0" length="2147483647">
    <dxf>
      <font>
        <color rgb="FFFF0000"/>
      </font>
    </dxf>
  </rfmt>
  <rfmt sheetId="6" sqref="G63">
    <dxf>
      <fill>
        <patternFill patternType="none">
          <bgColor auto="1"/>
        </patternFill>
      </fill>
    </dxf>
  </rfmt>
  <rfmt sheetId="6" sqref="G63" start="0" length="2147483647">
    <dxf>
      <font>
        <color rgb="FFFF0000"/>
      </font>
    </dxf>
  </rfmt>
  <rfmt sheetId="6" sqref="G65">
    <dxf>
      <fill>
        <patternFill patternType="none">
          <bgColor auto="1"/>
        </patternFill>
      </fill>
    </dxf>
  </rfmt>
  <rfmt sheetId="6" sqref="G65" start="0" length="2147483647">
    <dxf>
      <font>
        <color rgb="FFFF0000"/>
      </font>
    </dxf>
  </rfmt>
  <rfmt sheetId="6" sqref="G83:G84">
    <dxf>
      <fill>
        <patternFill patternType="none">
          <bgColor auto="1"/>
        </patternFill>
      </fill>
    </dxf>
  </rfmt>
  <rfmt sheetId="6" sqref="G83:G84" start="0" length="2147483647">
    <dxf>
      <font>
        <color rgb="FFFF0000"/>
      </font>
    </dxf>
  </rfmt>
  <rfmt sheetId="6" sqref="G96">
    <dxf>
      <fill>
        <patternFill patternType="none">
          <bgColor auto="1"/>
        </patternFill>
      </fill>
    </dxf>
  </rfmt>
  <rfmt sheetId="6" sqref="G96" start="0" length="2147483647">
    <dxf>
      <font>
        <color rgb="FFFF0000"/>
      </font>
    </dxf>
  </rfmt>
  <rfmt sheetId="5" sqref="G6">
    <dxf>
      <fill>
        <patternFill patternType="none">
          <bgColor auto="1"/>
        </patternFill>
      </fill>
    </dxf>
  </rfmt>
  <rfmt sheetId="5" sqref="G6" start="0" length="2147483647">
    <dxf>
      <font>
        <color rgb="FFFF0000"/>
      </font>
    </dxf>
  </rfmt>
  <rfmt sheetId="5" sqref="G10:G11">
    <dxf>
      <fill>
        <patternFill patternType="none">
          <bgColor auto="1"/>
        </patternFill>
      </fill>
    </dxf>
  </rfmt>
  <rfmt sheetId="5" sqref="G10:G11" start="0" length="2147483647">
    <dxf>
      <font>
        <color rgb="FFFF0000"/>
      </font>
    </dxf>
  </rfmt>
  <rfmt sheetId="5" sqref="G16:G17">
    <dxf>
      <fill>
        <patternFill patternType="none">
          <bgColor auto="1"/>
        </patternFill>
      </fill>
    </dxf>
  </rfmt>
  <rfmt sheetId="5" sqref="G16:G17" start="0" length="2147483647">
    <dxf>
      <font>
        <color rgb="FFFF0000"/>
      </font>
    </dxf>
  </rfmt>
  <rfmt sheetId="5" sqref="G40:G45">
    <dxf>
      <fill>
        <patternFill patternType="none">
          <bgColor auto="1"/>
        </patternFill>
      </fill>
    </dxf>
  </rfmt>
  <rfmt sheetId="5" sqref="G40:G45" start="0" length="2147483647">
    <dxf>
      <font>
        <color rgb="FFFF0000"/>
      </font>
    </dxf>
  </rfmt>
  <rfmt sheetId="5" sqref="G61:G63">
    <dxf>
      <fill>
        <patternFill patternType="none">
          <bgColor auto="1"/>
        </patternFill>
      </fill>
    </dxf>
  </rfmt>
  <rfmt sheetId="5" sqref="G61:G63" start="0" length="2147483647">
    <dxf>
      <font>
        <color rgb="FFFF0000"/>
      </font>
    </dxf>
  </rfmt>
  <rfmt sheetId="5" sqref="G65">
    <dxf>
      <fill>
        <patternFill patternType="none">
          <bgColor auto="1"/>
        </patternFill>
      </fill>
    </dxf>
  </rfmt>
  <rfmt sheetId="5" sqref="G65" start="0" length="2147483647">
    <dxf>
      <font>
        <color rgb="FFFF0000"/>
      </font>
    </dxf>
  </rfmt>
  <rfmt sheetId="5" sqref="G96">
    <dxf>
      <fill>
        <patternFill patternType="none">
          <bgColor auto="1"/>
        </patternFill>
      </fill>
    </dxf>
  </rfmt>
  <rfmt sheetId="5" sqref="G96" start="0" length="2147483647">
    <dxf>
      <font>
        <color rgb="FFFF0000"/>
      </font>
    </dxf>
  </rfmt>
  <rfmt sheetId="5" sqref="G107:G108">
    <dxf>
      <fill>
        <patternFill patternType="none">
          <bgColor auto="1"/>
        </patternFill>
      </fill>
    </dxf>
  </rfmt>
  <rfmt sheetId="5" sqref="G107:G108" start="0" length="2147483647">
    <dxf>
      <font>
        <color rgb="FFFF0000"/>
      </font>
    </dxf>
  </rfmt>
  <rfmt sheetId="5" sqref="BE4">
    <dxf>
      <fill>
        <patternFill patternType="solid">
          <bgColor theme="0" tint="-4.9989318521683403E-2"/>
        </patternFill>
      </fill>
    </dxf>
  </rfmt>
  <rfmt sheetId="4" sqref="G103">
    <dxf>
      <fill>
        <patternFill>
          <bgColor theme="0" tint="-4.9989318521683403E-2"/>
        </patternFill>
      </fill>
    </dxf>
  </rfmt>
  <rfmt sheetId="4" sqref="G103">
    <dxf>
      <fill>
        <patternFill patternType="none">
          <bgColor auto="1"/>
        </patternFill>
      </fill>
    </dxf>
  </rfmt>
  <rfmt sheetId="4" sqref="G103" start="0" length="2147483647">
    <dxf>
      <font>
        <color rgb="FFFF0000"/>
      </font>
    </dxf>
  </rfmt>
  <rfmt sheetId="4" sqref="G96">
    <dxf>
      <fill>
        <patternFill patternType="none">
          <bgColor auto="1"/>
        </patternFill>
      </fill>
    </dxf>
  </rfmt>
  <rfmt sheetId="4" sqref="G96" start="0" length="2147483647">
    <dxf>
      <font>
        <color rgb="FFFF0000"/>
      </font>
    </dxf>
  </rfmt>
  <rfmt sheetId="4" sqref="G79">
    <dxf>
      <fill>
        <patternFill patternType="none">
          <bgColor auto="1"/>
        </patternFill>
      </fill>
    </dxf>
  </rfmt>
  <rfmt sheetId="4" sqref="G79" start="0" length="2147483647">
    <dxf>
      <font>
        <color rgb="FFFF0000"/>
      </font>
    </dxf>
  </rfmt>
  <rfmt sheetId="4" sqref="G64:G66">
    <dxf>
      <fill>
        <patternFill patternType="none">
          <bgColor auto="1"/>
        </patternFill>
      </fill>
    </dxf>
  </rfmt>
  <rfmt sheetId="4" sqref="G64:G66" start="0" length="2147483647">
    <dxf>
      <font>
        <color rgb="FFFF0000"/>
      </font>
    </dxf>
  </rfmt>
  <rfmt sheetId="4" sqref="G61">
    <dxf>
      <fill>
        <patternFill patternType="none">
          <bgColor auto="1"/>
        </patternFill>
      </fill>
    </dxf>
  </rfmt>
  <rfmt sheetId="4" sqref="G61" start="0" length="2147483647">
    <dxf>
      <font>
        <color rgb="FFFF0000"/>
      </font>
    </dxf>
  </rfmt>
  <rfmt sheetId="4" sqref="G40:G45">
    <dxf>
      <fill>
        <patternFill patternType="none">
          <bgColor auto="1"/>
        </patternFill>
      </fill>
    </dxf>
  </rfmt>
  <rfmt sheetId="4" sqref="G40:G45" start="0" length="2147483647">
    <dxf>
      <font>
        <color rgb="FFFF0000"/>
      </font>
    </dxf>
  </rfmt>
  <rfmt sheetId="4" sqref="G17">
    <dxf>
      <fill>
        <patternFill patternType="none">
          <bgColor auto="1"/>
        </patternFill>
      </fill>
    </dxf>
  </rfmt>
  <rfmt sheetId="4" sqref="G17" start="0" length="2147483647">
    <dxf>
      <font>
        <color rgb="FFFF0000"/>
      </font>
    </dxf>
  </rfmt>
  <rfmt sheetId="4" sqref="G13">
    <dxf>
      <fill>
        <patternFill patternType="none">
          <bgColor auto="1"/>
        </patternFill>
      </fill>
    </dxf>
  </rfmt>
  <rfmt sheetId="4" sqref="G13" start="0" length="2147483647">
    <dxf>
      <font>
        <color rgb="FFFF0000"/>
      </font>
    </dxf>
  </rfmt>
  <rfmt sheetId="4" sqref="G11">
    <dxf>
      <fill>
        <patternFill patternType="none">
          <bgColor auto="1"/>
        </patternFill>
      </fill>
    </dxf>
  </rfmt>
  <rfmt sheetId="4" sqref="G11" start="0" length="2147483647">
    <dxf>
      <font>
        <color rgb="FFFF0000"/>
      </font>
    </dxf>
  </rfmt>
  <rfmt sheetId="4" sqref="G6">
    <dxf>
      <fill>
        <patternFill patternType="none">
          <bgColor auto="1"/>
        </patternFill>
      </fill>
    </dxf>
  </rfmt>
  <rfmt sheetId="4" sqref="G6" start="0" length="2147483647">
    <dxf>
      <font>
        <color rgb="FFFF0000"/>
      </font>
    </dxf>
  </rfmt>
  <rfmt sheetId="3" sqref="G6">
    <dxf>
      <fill>
        <patternFill patternType="none">
          <bgColor auto="1"/>
        </patternFill>
      </fill>
    </dxf>
  </rfmt>
  <rfmt sheetId="3" sqref="G6" start="0" length="2147483647">
    <dxf>
      <font>
        <color rgb="FFFF0000"/>
      </font>
    </dxf>
  </rfmt>
  <rfmt sheetId="3" sqref="G10:G11">
    <dxf>
      <fill>
        <patternFill patternType="none">
          <bgColor auto="1"/>
        </patternFill>
      </fill>
    </dxf>
  </rfmt>
  <rfmt sheetId="3" sqref="G10:G11" start="0" length="2147483647">
    <dxf>
      <font>
        <color rgb="FFFF0000"/>
      </font>
    </dxf>
  </rfmt>
  <rfmt sheetId="3" sqref="G13">
    <dxf>
      <fill>
        <patternFill patternType="none">
          <bgColor auto="1"/>
        </patternFill>
      </fill>
    </dxf>
  </rfmt>
  <rfmt sheetId="3" sqref="G13" start="0" length="2147483647">
    <dxf>
      <font>
        <color rgb="FFFF0000"/>
      </font>
    </dxf>
  </rfmt>
  <rfmt sheetId="3" sqref="G15:G17">
    <dxf>
      <fill>
        <patternFill patternType="none">
          <bgColor auto="1"/>
        </patternFill>
      </fill>
    </dxf>
  </rfmt>
  <rfmt sheetId="3" sqref="G15:G17" start="0" length="2147483647">
    <dxf>
      <font>
        <color rgb="FFFF0000"/>
      </font>
    </dxf>
  </rfmt>
  <rfmt sheetId="3" sqref="G40:G45">
    <dxf>
      <fill>
        <patternFill patternType="none">
          <bgColor auto="1"/>
        </patternFill>
      </fill>
    </dxf>
  </rfmt>
  <rfmt sheetId="3" sqref="G40:G45" start="0" length="2147483647">
    <dxf>
      <font>
        <color rgb="FFFF0000"/>
      </font>
    </dxf>
  </rfmt>
  <rfmt sheetId="3" sqref="G61">
    <dxf>
      <fill>
        <patternFill patternType="none">
          <bgColor auto="1"/>
        </patternFill>
      </fill>
    </dxf>
  </rfmt>
  <rfmt sheetId="3" sqref="G61" start="0" length="2147483647">
    <dxf>
      <font>
        <color rgb="FFFF0000"/>
      </font>
    </dxf>
  </rfmt>
  <rfmt sheetId="3" sqref="G64:G65">
    <dxf>
      <fill>
        <patternFill patternType="none">
          <bgColor auto="1"/>
        </patternFill>
      </fill>
    </dxf>
  </rfmt>
  <rfmt sheetId="3" sqref="G64:G65" start="0" length="2147483647">
    <dxf>
      <font>
        <color rgb="FFFF0000"/>
      </font>
    </dxf>
  </rfmt>
  <rfmt sheetId="3" sqref="G84">
    <dxf>
      <fill>
        <patternFill patternType="none">
          <bgColor auto="1"/>
        </patternFill>
      </fill>
    </dxf>
  </rfmt>
  <rfmt sheetId="3" sqref="G84" start="0" length="2147483647">
    <dxf>
      <font>
        <color rgb="FFFF0000"/>
      </font>
    </dxf>
  </rfmt>
  <rfmt sheetId="3" sqref="G96">
    <dxf>
      <fill>
        <patternFill patternType="none">
          <bgColor auto="1"/>
        </patternFill>
      </fill>
    </dxf>
  </rfmt>
  <rfmt sheetId="3" sqref="G96" start="0" length="2147483647">
    <dxf>
      <font>
        <color rgb="FFFF0000"/>
      </font>
    </dxf>
  </rfmt>
  <rfmt sheetId="3" sqref="G101">
    <dxf>
      <fill>
        <patternFill patternType="none">
          <bgColor auto="1"/>
        </patternFill>
      </fill>
    </dxf>
  </rfmt>
  <rfmt sheetId="3" sqref="G101" start="0" length="2147483647">
    <dxf>
      <font>
        <color rgb="FFFF0000"/>
      </font>
    </dxf>
  </rfmt>
  <rfmt sheetId="3" sqref="G107">
    <dxf>
      <fill>
        <patternFill patternType="none">
          <bgColor auto="1"/>
        </patternFill>
      </fill>
    </dxf>
  </rfmt>
  <rfmt sheetId="3" sqref="G107" start="0" length="2147483647">
    <dxf>
      <font>
        <color rgb="FFFF0000"/>
      </font>
    </dxf>
  </rfmt>
  <rfmt sheetId="2" sqref="G6">
    <dxf>
      <fill>
        <patternFill patternType="none">
          <bgColor auto="1"/>
        </patternFill>
      </fill>
    </dxf>
  </rfmt>
  <rfmt sheetId="2" sqref="G6" start="0" length="2147483647">
    <dxf>
      <font>
        <color rgb="FFFF0000"/>
      </font>
    </dxf>
  </rfmt>
  <rfmt sheetId="2" sqref="G10">
    <dxf>
      <fill>
        <patternFill patternType="none">
          <bgColor auto="1"/>
        </patternFill>
      </fill>
    </dxf>
  </rfmt>
  <rfmt sheetId="2" sqref="G10" start="0" length="2147483647">
    <dxf>
      <font>
        <color rgb="FFFF0000"/>
      </font>
    </dxf>
  </rfmt>
  <rfmt sheetId="2" sqref="G15">
    <dxf>
      <fill>
        <patternFill patternType="none">
          <bgColor auto="1"/>
        </patternFill>
      </fill>
    </dxf>
  </rfmt>
  <rfmt sheetId="2" sqref="G15" start="0" length="2147483647">
    <dxf>
      <font>
        <color rgb="FFFF0000"/>
      </font>
    </dxf>
  </rfmt>
  <rfmt sheetId="2" sqref="G17">
    <dxf>
      <fill>
        <patternFill patternType="none">
          <bgColor auto="1"/>
        </patternFill>
      </fill>
    </dxf>
  </rfmt>
  <rfmt sheetId="2" sqref="G17" start="0" length="2147483647">
    <dxf>
      <font>
        <color rgb="FFFF0000"/>
      </font>
    </dxf>
  </rfmt>
  <rfmt sheetId="2" sqref="G40:G45">
    <dxf>
      <fill>
        <patternFill patternType="none">
          <bgColor auto="1"/>
        </patternFill>
      </fill>
    </dxf>
  </rfmt>
  <rfmt sheetId="2" sqref="G40:G45" start="0" length="2147483647">
    <dxf>
      <font>
        <color rgb="FFFF0000"/>
      </font>
    </dxf>
  </rfmt>
  <rfmt sheetId="2" sqref="G63">
    <dxf>
      <fill>
        <patternFill patternType="none">
          <bgColor auto="1"/>
        </patternFill>
      </fill>
    </dxf>
  </rfmt>
  <rfmt sheetId="2" sqref="G63" start="0" length="2147483647">
    <dxf>
      <font>
        <color rgb="FFFF0000"/>
      </font>
    </dxf>
  </rfmt>
  <rfmt sheetId="2" sqref="G83">
    <dxf>
      <fill>
        <patternFill patternType="none">
          <bgColor auto="1"/>
        </patternFill>
      </fill>
    </dxf>
  </rfmt>
  <rfmt sheetId="2" sqref="G83" start="0" length="2147483647">
    <dxf>
      <font>
        <color rgb="FFFF0000"/>
      </font>
    </dxf>
  </rfmt>
  <rfmt sheetId="2" sqref="G96">
    <dxf>
      <fill>
        <patternFill patternType="none">
          <bgColor auto="1"/>
        </patternFill>
      </fill>
    </dxf>
  </rfmt>
  <rfmt sheetId="2" sqref="G96" start="0" length="2147483647">
    <dxf>
      <font>
        <color rgb="FFFF0000"/>
      </font>
    </dxf>
  </rfmt>
  <rfmt sheetId="1" sqref="G6">
    <dxf>
      <fill>
        <patternFill patternType="none">
          <bgColor auto="1"/>
        </patternFill>
      </fill>
    </dxf>
  </rfmt>
  <rfmt sheetId="1" sqref="G6" start="0" length="2147483647">
    <dxf>
      <font>
        <color rgb="FFFF0000"/>
      </font>
    </dxf>
  </rfmt>
  <rfmt sheetId="1" sqref="G11">
    <dxf>
      <fill>
        <patternFill patternType="none">
          <bgColor auto="1"/>
        </patternFill>
      </fill>
    </dxf>
  </rfmt>
  <rfmt sheetId="1" sqref="G11" start="0" length="2147483647">
    <dxf>
      <font>
        <color rgb="FFFF0000"/>
      </font>
    </dxf>
  </rfmt>
  <rfmt sheetId="1" sqref="G13">
    <dxf>
      <fill>
        <patternFill patternType="none">
          <bgColor auto="1"/>
        </patternFill>
      </fill>
    </dxf>
  </rfmt>
  <rfmt sheetId="1" sqref="G13" start="0" length="2147483647">
    <dxf>
      <font>
        <color rgb="FFFF0000"/>
      </font>
    </dxf>
  </rfmt>
  <rfmt sheetId="1" sqref="G40:G45">
    <dxf>
      <fill>
        <patternFill patternType="none">
          <bgColor auto="1"/>
        </patternFill>
      </fill>
    </dxf>
  </rfmt>
  <rfmt sheetId="1" sqref="G40:G45" start="0" length="2147483647">
    <dxf>
      <font>
        <color rgb="FFFF0000"/>
      </font>
    </dxf>
  </rfmt>
  <rfmt sheetId="1" sqref="G80">
    <dxf>
      <fill>
        <patternFill patternType="none">
          <bgColor auto="1"/>
        </patternFill>
      </fill>
    </dxf>
  </rfmt>
  <rfmt sheetId="1" sqref="G80" start="0" length="2147483647">
    <dxf>
      <font>
        <color rgb="FFFF0000"/>
      </font>
    </dxf>
  </rfmt>
  <rfmt sheetId="1" sqref="G82">
    <dxf>
      <fill>
        <patternFill patternType="none">
          <bgColor auto="1"/>
        </patternFill>
      </fill>
    </dxf>
  </rfmt>
  <rfmt sheetId="1" sqref="G82" start="0" length="2147483647">
    <dxf>
      <font>
        <color rgb="FFFF0000"/>
      </font>
    </dxf>
  </rfmt>
  <rfmt sheetId="1" sqref="G102:G103">
    <dxf>
      <fill>
        <patternFill patternType="none">
          <bgColor auto="1"/>
        </patternFill>
      </fill>
    </dxf>
  </rfmt>
  <rfmt sheetId="1" sqref="G102:G103" start="0" length="2147483647">
    <dxf>
      <font>
        <color rgb="FFFF0000"/>
      </font>
    </dxf>
  </rfmt>
  <rcc rId="18100" sId="8" numFmtId="14">
    <oc r="BN60">
      <v>0.12657536621637125</v>
    </oc>
    <nc r="BN60">
      <v>0.25881268299999999</v>
    </nc>
  </rcc>
  <rfmt sheetId="8" sqref="BN60">
    <dxf>
      <numFmt numFmtId="177" formatCode="0.00000%"/>
    </dxf>
  </rfmt>
  <rfmt sheetId="8" sqref="BN60">
    <dxf>
      <numFmt numFmtId="178" formatCode="0.000000%"/>
    </dxf>
  </rfmt>
  <rfmt sheetId="8" sqref="BN60">
    <dxf>
      <numFmt numFmtId="179" formatCode="0.0000000%"/>
    </dxf>
  </rfmt>
  <rfmt sheetId="8" sqref="BN60">
    <dxf>
      <numFmt numFmtId="180" formatCode="0.00000000%"/>
    </dxf>
  </rfmt>
  <rfmt sheetId="8" sqref="BN60">
    <dxf>
      <numFmt numFmtId="179" formatCode="0.0000000%"/>
    </dxf>
  </rfmt>
  <rcc rId="18101" sId="8" odxf="1" dxf="1" numFmtId="14">
    <oc r="BN62">
      <v>0.18209869700835052</v>
    </oc>
    <nc r="BN62">
      <v>0.25881268299999999</v>
    </nc>
    <odxf>
      <numFmt numFmtId="170" formatCode="0.0000%"/>
    </odxf>
    <ndxf>
      <numFmt numFmtId="179" formatCode="0.0000000%"/>
    </ndxf>
  </rcc>
  <rcc rId="18102" sId="8" odxf="1" dxf="1" numFmtId="14">
    <oc r="BN63">
      <v>4.9927081017938489E-2</v>
    </oc>
    <nc r="BN63">
      <v>0.25881268299999999</v>
    </nc>
    <odxf>
      <numFmt numFmtId="170" formatCode="0.0000%"/>
    </odxf>
    <ndxf>
      <numFmt numFmtId="179" formatCode="0.0000000%"/>
    </ndxf>
  </rcc>
  <rcc rId="18103" sId="8" odxf="1" dxf="1" numFmtId="14">
    <oc r="BN65">
      <v>0.36819581092484882</v>
    </oc>
    <nc r="BN65">
      <v>0.25881268299999999</v>
    </nc>
    <odxf>
      <numFmt numFmtId="170" formatCode="0.0000%"/>
    </odxf>
    <ndxf>
      <numFmt numFmtId="179" formatCode="0.0000000%"/>
    </ndxf>
  </rcc>
  <rcc rId="18104" sId="8" odxf="1" dxf="1" numFmtId="14">
    <oc r="BN67">
      <v>8.8769325617328851E-2</v>
    </oc>
    <nc r="BN67">
      <v>0.25881268299999999</v>
    </nc>
    <odxf>
      <numFmt numFmtId="170" formatCode="0.0000%"/>
    </odxf>
    <ndxf>
      <numFmt numFmtId="179" formatCode="0.0000000%"/>
    </ndxf>
  </rcc>
  <rcc rId="18105" sId="8" odxf="1" dxf="1" numFmtId="14">
    <oc r="BN68">
      <v>0.18443371921516188</v>
    </oc>
    <nc r="BN68">
      <v>0.25881268299999999</v>
    </nc>
    <odxf>
      <numFmt numFmtId="170" formatCode="0.0000%"/>
    </odxf>
    <ndxf>
      <numFmt numFmtId="179" formatCode="0.0000000%"/>
    </ndxf>
  </rcc>
  <rfmt sheetId="8" sqref="BN60:BN68" start="0" length="2147483647">
    <dxf>
      <font>
        <color rgb="FFFF0000"/>
      </font>
    </dxf>
  </rfmt>
  <rfmt sheetId="8" sqref="Q20:Q29">
    <dxf>
      <fill>
        <patternFill patternType="solid">
          <bgColor theme="6" tint="0.39997558519241921"/>
        </patternFill>
      </fill>
    </dxf>
  </rfmt>
  <rfmt sheetId="8" sqref="Q20:Q29">
    <dxf>
      <fill>
        <patternFill>
          <bgColor theme="6" tint="0.59999389629810485"/>
        </patternFill>
      </fill>
    </dxf>
  </rfmt>
  <rfmt sheetId="8" sqref="Q101:Q111">
    <dxf>
      <fill>
        <patternFill patternType="solid">
          <bgColor theme="6" tint="0.59999389629810485"/>
        </patternFill>
      </fill>
    </dxf>
  </rfmt>
  <rfmt sheetId="8" sqref="Q41:Q46">
    <dxf>
      <fill>
        <patternFill patternType="solid">
          <bgColor theme="6" tint="0.59999389629810485"/>
        </patternFill>
      </fill>
    </dxf>
  </rfmt>
  <rfmt sheetId="8" sqref="Q47:Q56">
    <dxf>
      <fill>
        <patternFill patternType="solid">
          <bgColor theme="6" tint="0.59999389629810485"/>
        </patternFill>
      </fill>
    </dxf>
  </rfmt>
  <rfmt sheetId="8" sqref="Q60">
    <dxf>
      <fill>
        <patternFill patternType="solid">
          <bgColor theme="6" tint="0.59999389629810485"/>
        </patternFill>
      </fill>
    </dxf>
  </rfmt>
  <rfmt sheetId="8" sqref="Q62:Q63">
    <dxf>
      <fill>
        <patternFill patternType="solid">
          <bgColor theme="6" tint="0.59999389629810485"/>
        </patternFill>
      </fill>
    </dxf>
  </rfmt>
  <rfmt sheetId="8" sqref="Q65">
    <dxf>
      <fill>
        <patternFill patternType="solid">
          <bgColor theme="6" tint="0.59999389629810485"/>
        </patternFill>
      </fill>
    </dxf>
  </rfmt>
  <rfmt sheetId="8" sqref="Q67:Q68">
    <dxf>
      <fill>
        <patternFill patternType="solid">
          <bgColor theme="6" tint="0.59999389629810485"/>
        </patternFill>
      </fill>
    </dxf>
  </rfmt>
  <rfmt sheetId="8" sqref="A115" start="0" length="0">
    <dxf>
      <border>
        <left style="thin">
          <color indexed="64"/>
        </left>
        <right style="thin">
          <color indexed="64"/>
        </right>
        <top style="thin">
          <color indexed="64"/>
        </top>
        <bottom style="thin">
          <color indexed="64"/>
        </bottom>
      </border>
    </dxf>
  </rfmt>
  <rrc rId="18106" sId="8" ref="A114:XFD115" action="insertRow"/>
  <rcc rId="18107" sId="8">
    <nc r="A115" t="inlineStr">
      <is>
        <t>Erläuterungen</t>
      </is>
    </nc>
  </rcc>
  <rfmt sheetId="8" sqref="A115" start="0" length="2147483647">
    <dxf>
      <font>
        <u/>
      </font>
    </dxf>
  </rfmt>
  <rfmt sheetId="8" sqref="A117">
    <dxf>
      <fill>
        <patternFill patternType="solid">
          <bgColor theme="6" tint="0.59999389629810485"/>
        </patternFill>
      </fill>
    </dxf>
  </rfmt>
  <rcc rId="18108" sId="8">
    <nc r="B117" t="inlineStr">
      <is>
        <t xml:space="preserve">Änderungsmitteilung Gemeinde, aufgrund Korrekturanfrage Landkreis hinsichtlich korrigiertem Tabellenkopf in Spalte 17 (Korrektur Musterangaben wurden mitgeteilt.) </t>
      </is>
    </nc>
  </rcc>
  <rfmt sheetId="8" sqref="A119" start="0" length="2147483647">
    <dxf>
      <font>
        <color rgb="FFFF0000"/>
      </font>
    </dxf>
  </rfmt>
  <rcc rId="18109" sId="8">
    <nc r="A119" t="inlineStr">
      <is>
        <t>rot Schrift</t>
      </is>
    </nc>
  </rcc>
  <rfmt sheetId="8" sqref="A121" start="0" length="2147483647">
    <dxf>
      <font>
        <color rgb="FF0070C0"/>
      </font>
    </dxf>
  </rfmt>
  <rcc rId="18110" sId="8">
    <nc r="A121" t="inlineStr">
      <is>
        <t>blaue Schrift</t>
      </is>
    </nc>
  </rcc>
  <rcc rId="18111" sId="8">
    <nc r="B119" t="inlineStr">
      <is>
        <t>Angaben durch Landkreis geändert bzw. ergänzt</t>
      </is>
    </nc>
  </rcc>
  <rcc rId="18112" sId="8">
    <nc r="B121" t="inlineStr">
      <is>
        <t>Angaben der Gemeinden beibehalten, aber abweichend in der Auswertung mit aufgenommen (Angaben aus Rubikon)</t>
      </is>
    </nc>
  </rcc>
  <rcc rId="18113" sId="9" odxf="1" dxf="1">
    <nc r="A115" t="inlineStr">
      <is>
        <t>Erläuterungen</t>
      </is>
    </nc>
    <odxf>
      <font>
        <u val="none"/>
        <name val="Arial"/>
        <scheme val="none"/>
      </font>
    </odxf>
    <ndxf>
      <font>
        <u/>
        <sz val="10"/>
        <name val="Arial"/>
        <scheme val="none"/>
      </font>
    </ndxf>
  </rcc>
  <rfmt sheetId="9" sqref="B115" start="0" length="0">
    <dxf/>
  </rfmt>
  <rfmt sheetId="9" sqref="A117" start="0" length="0">
    <dxf>
      <fill>
        <patternFill patternType="solid">
          <bgColor theme="6" tint="0.59999389629810485"/>
        </patternFill>
      </fill>
      <border outline="0">
        <left style="thin">
          <color indexed="64"/>
        </left>
        <right style="thin">
          <color indexed="64"/>
        </right>
        <top style="thin">
          <color indexed="64"/>
        </top>
        <bottom style="thin">
          <color indexed="64"/>
        </bottom>
      </border>
    </dxf>
  </rfmt>
  <rcc rId="18114" sId="9">
    <nc r="B117" t="inlineStr">
      <is>
        <t xml:space="preserve">Änderungsmitteilung Gemeinde, aufgrund Korrekturanfrage Landkreis hinsichtlich korrigiertem Tabellenkopf in Spalte 17 (Korrektur Musterangaben wurden mitgeteilt.) </t>
      </is>
    </nc>
  </rcc>
  <rcc rId="18115" sId="9" odxf="1" dxf="1">
    <nc r="A119" t="inlineStr">
      <is>
        <t>rot Schrift</t>
      </is>
    </nc>
    <odxf>
      <font>
        <name val="Arial"/>
        <scheme val="none"/>
      </font>
    </odxf>
    <ndxf>
      <font>
        <color rgb="FFFF0000"/>
        <name val="Arial"/>
        <scheme val="none"/>
      </font>
    </ndxf>
  </rcc>
  <rcc rId="18116" sId="9">
    <nc r="B119" t="inlineStr">
      <is>
        <t>Angaben durch Landkreis geändert bzw. ergänzt</t>
      </is>
    </nc>
  </rcc>
  <rcc rId="18117" sId="9" odxf="1" dxf="1">
    <nc r="A121" t="inlineStr">
      <is>
        <t>blaue Schrift</t>
      </is>
    </nc>
    <odxf>
      <font>
        <name val="Arial"/>
        <scheme val="none"/>
      </font>
    </odxf>
    <ndxf>
      <font>
        <color rgb="FF0070C0"/>
        <name val="Arial"/>
        <scheme val="none"/>
      </font>
    </ndxf>
  </rcc>
  <rcc rId="18118" sId="9">
    <nc r="B121" t="inlineStr">
      <is>
        <t>Angaben der Gemeinden beibehalten, aber abweichend in der Auswertung mit aufgenommen (Angaben aus Rubikon)</t>
      </is>
    </nc>
  </rcc>
  <rrc rId="18119" sId="9" ref="A117:XFD117" action="deleteRow">
    <undo index="65535" exp="area" ref3D="1" dr="$T$1:$T$1048576" dn="Z_378E6016_0BA3_40B8_909C_3DBAD733C38C_.wvu.Cols" sId="9"/>
    <undo index="65535" exp="area" ref3D="1" dr="$P$1:$Q$1048576" dn="Z_378E6016_0BA3_40B8_909C_3DBAD733C38C_.wvu.Cols" sId="9"/>
    <undo index="1" exp="area" ref3D="1" dr="$F$1:$G$1048576" dn="Z_378E6016_0BA3_40B8_909C_3DBAD733C38C_.wvu.Cols" sId="9"/>
    <undo index="65535" exp="area" ref3D="1" dr="$T$1:$T$1048576" dn="Z_0FC0AE0C_F5E8_41BC_91A4_C38D6EE7908C_.wvu.Cols" sId="9"/>
    <undo index="65535" exp="area" ref3D="1" dr="$P$1:$Q$1048576" dn="Z_0FC0AE0C_F5E8_41BC_91A4_C38D6EE7908C_.wvu.Cols" sId="9"/>
    <undo index="1" exp="area" ref3D="1" dr="$F$1:$G$1048576" dn="Z_0FC0AE0C_F5E8_41BC_91A4_C38D6EE7908C_.wvu.Cols" sId="9"/>
    <rfmt sheetId="9" xfDxf="1" sqref="A117:XFD117" start="0" length="0">
      <dxf>
        <font>
          <name val="Arial"/>
          <scheme val="none"/>
        </font>
      </dxf>
    </rfmt>
    <rfmt sheetId="9" sqref="A117" start="0" length="0">
      <dxf>
        <fill>
          <patternFill patternType="solid">
            <bgColor theme="6" tint="0.59999389629810485"/>
          </patternFill>
        </fill>
        <border outline="0">
          <left style="thin">
            <color indexed="64"/>
          </left>
          <right style="thin">
            <color indexed="64"/>
          </right>
          <top style="thin">
            <color indexed="64"/>
          </top>
          <bottom style="thin">
            <color indexed="64"/>
          </bottom>
        </border>
      </dxf>
    </rfmt>
    <rcc rId="0" sId="9">
      <nc r="B117" t="inlineStr">
        <is>
          <t xml:space="preserve">Änderungsmitteilung Gemeinde, aufgrund Korrekturanfrage Landkreis hinsichtlich korrigiertem Tabellenkopf in Spalte 17 (Korrektur Musterangaben wurden mitgeteilt.) </t>
        </is>
      </nc>
    </rcc>
    <rfmt sheetId="9" sqref="W117" start="0" length="0">
      <dxf>
        <numFmt numFmtId="4" formatCode="#,##0.00"/>
      </dxf>
    </rfmt>
    <rfmt sheetId="9" sqref="X117" start="0" length="0">
      <dxf>
        <numFmt numFmtId="4" formatCode="#,##0.00"/>
      </dxf>
    </rfmt>
    <rfmt sheetId="9" sqref="Y117" start="0" length="0">
      <dxf>
        <numFmt numFmtId="4" formatCode="#,##0.00"/>
      </dxf>
    </rfmt>
    <rfmt sheetId="9" sqref="Z117" start="0" length="0">
      <dxf>
        <numFmt numFmtId="4" formatCode="#,##0.00"/>
      </dxf>
    </rfmt>
  </rrc>
  <rrc rId="18120" sId="9" ref="A117:XFD117" action="deleteRow">
    <undo index="65535" exp="area" ref3D="1" dr="$T$1:$T$1048576" dn="Z_378E6016_0BA3_40B8_909C_3DBAD733C38C_.wvu.Cols" sId="9"/>
    <undo index="65535" exp="area" ref3D="1" dr="$P$1:$Q$1048576" dn="Z_378E6016_0BA3_40B8_909C_3DBAD733C38C_.wvu.Cols" sId="9"/>
    <undo index="1" exp="area" ref3D="1" dr="$F$1:$G$1048576" dn="Z_378E6016_0BA3_40B8_909C_3DBAD733C38C_.wvu.Cols" sId="9"/>
    <undo index="65535" exp="area" ref3D="1" dr="$T$1:$T$1048576" dn="Z_0FC0AE0C_F5E8_41BC_91A4_C38D6EE7908C_.wvu.Cols" sId="9"/>
    <undo index="65535" exp="area" ref3D="1" dr="$P$1:$Q$1048576" dn="Z_0FC0AE0C_F5E8_41BC_91A4_C38D6EE7908C_.wvu.Cols" sId="9"/>
    <undo index="1" exp="area" ref3D="1" dr="$F$1:$G$1048576" dn="Z_0FC0AE0C_F5E8_41BC_91A4_C38D6EE7908C_.wvu.Cols" sId="9"/>
    <rfmt sheetId="9" xfDxf="1" sqref="A117:XFD117" start="0" length="0">
      <dxf>
        <font>
          <name val="Arial"/>
          <scheme val="none"/>
        </font>
      </dxf>
    </rfmt>
    <rfmt sheetId="9" sqref="W117" start="0" length="0">
      <dxf>
        <numFmt numFmtId="4" formatCode="#,##0.00"/>
      </dxf>
    </rfmt>
    <rfmt sheetId="9" sqref="X117" start="0" length="0">
      <dxf>
        <numFmt numFmtId="4" formatCode="#,##0.00"/>
      </dxf>
    </rfmt>
    <rfmt sheetId="9" sqref="Y117" start="0" length="0">
      <dxf>
        <numFmt numFmtId="4" formatCode="#,##0.00"/>
      </dxf>
    </rfmt>
    <rfmt sheetId="9" sqref="Z117" start="0" length="0">
      <dxf>
        <numFmt numFmtId="4" formatCode="#,##0.00"/>
      </dxf>
    </rfmt>
  </rrc>
  <rfmt sheetId="7" sqref="A115" start="0" length="0">
    <dxf>
      <font>
        <u/>
        <sz val="10"/>
        <color theme="1"/>
        <name val="Arial"/>
        <family val="2"/>
        <scheme val="none"/>
      </font>
    </dxf>
  </rfmt>
  <rfmt sheetId="7" sqref="B115" start="0" length="0">
    <dxf>
      <font>
        <sz val="11"/>
        <color theme="1"/>
        <name val="Arial"/>
        <family val="2"/>
        <scheme val="none"/>
      </font>
    </dxf>
  </rfmt>
  <rfmt sheetId="7" sqref="A116" start="0" length="0">
    <dxf>
      <font>
        <sz val="11"/>
        <color theme="1"/>
        <name val="Arial"/>
        <family val="2"/>
        <scheme val="none"/>
      </font>
    </dxf>
  </rfmt>
  <rfmt sheetId="7" sqref="B116" start="0" length="0">
    <dxf>
      <font>
        <sz val="11"/>
        <color theme="1"/>
        <name val="Arial"/>
        <family val="2"/>
        <scheme val="none"/>
      </font>
    </dxf>
  </rfmt>
  <rfmt sheetId="7" sqref="A117" start="0" length="0">
    <dxf>
      <font>
        <sz val="11"/>
        <color theme="1"/>
        <name val="Arial"/>
        <family val="2"/>
        <scheme val="none"/>
      </font>
      <fill>
        <patternFill patternType="solid">
          <bgColor theme="6" tint="0.59999389629810485"/>
        </patternFill>
      </fill>
      <border outline="0">
        <left style="thin">
          <color indexed="64"/>
        </left>
        <right style="thin">
          <color indexed="64"/>
        </right>
        <top style="thin">
          <color indexed="64"/>
        </top>
        <bottom style="thin">
          <color indexed="64"/>
        </bottom>
      </border>
    </dxf>
  </rfmt>
  <rcc rId="18121" sId="7" odxf="1" dxf="1">
    <nc r="B117" t="inlineStr">
      <is>
        <t xml:space="preserve">Änderungsmitteilung Gemeinde, aufgrund Korrekturanfrage Landkreis hinsichtlich korrigiertem Tabellenkopf in Spalte 17 (Korrektur Musterangaben wurden mitgeteilt.) </t>
      </is>
    </nc>
    <odxf>
      <font>
        <sz val="11"/>
        <color theme="1"/>
        <name val="Calibri"/>
        <family val="2"/>
        <scheme val="minor"/>
      </font>
    </odxf>
    <ndxf>
      <font>
        <sz val="11"/>
        <color theme="1"/>
        <name val="Arial"/>
        <family val="2"/>
        <scheme val="none"/>
      </font>
    </ndxf>
  </rcc>
  <rfmt sheetId="7" sqref="A118" start="0" length="0">
    <dxf>
      <font>
        <sz val="11"/>
        <color theme="1"/>
        <name val="Arial"/>
        <family val="2"/>
        <scheme val="none"/>
      </font>
    </dxf>
  </rfmt>
  <rfmt sheetId="7" sqref="B118" start="0" length="0">
    <dxf>
      <font>
        <sz val="11"/>
        <color theme="1"/>
        <name val="Arial"/>
        <family val="2"/>
        <scheme val="none"/>
      </font>
    </dxf>
  </rfmt>
  <rfmt sheetId="7" sqref="A119" start="0" length="0">
    <dxf>
      <font>
        <sz val="11"/>
        <color rgb="FFFF0000"/>
        <name val="Arial"/>
        <family val="2"/>
        <scheme val="none"/>
      </font>
    </dxf>
  </rfmt>
  <rfmt sheetId="7" sqref="B119" start="0" length="0">
    <dxf>
      <font>
        <sz val="11"/>
        <color theme="1"/>
        <name val="Arial"/>
        <family val="2"/>
        <scheme val="none"/>
      </font>
    </dxf>
  </rfmt>
  <rrc rId="18122" sId="7" ref="A117:XFD117" action="deleteRow">
    <rfmt sheetId="7" xfDxf="1" sqref="A117:XFD117" start="0" length="0"/>
    <rfmt sheetId="7" sqref="A117" start="0" length="0">
      <dxf>
        <font>
          <sz val="11"/>
          <color theme="1"/>
          <name val="Arial"/>
          <family val="2"/>
          <scheme val="none"/>
        </font>
        <fill>
          <patternFill patternType="solid">
            <bgColor theme="6" tint="0.59999389629810485"/>
          </patternFill>
        </fill>
        <border outline="0">
          <left style="thin">
            <color indexed="64"/>
          </left>
          <right style="thin">
            <color indexed="64"/>
          </right>
          <top style="thin">
            <color indexed="64"/>
          </top>
          <bottom style="thin">
            <color indexed="64"/>
          </bottom>
        </border>
      </dxf>
    </rfmt>
    <rcc rId="0" sId="7" dxf="1">
      <nc r="B117" t="inlineStr">
        <is>
          <t xml:space="preserve">Änderungsmitteilung Gemeinde, aufgrund Korrekturanfrage Landkreis hinsichtlich korrigiertem Tabellenkopf in Spalte 17 (Korrektur Musterangaben wurden mitgeteilt.) </t>
        </is>
      </nc>
      <ndxf>
        <font>
          <sz val="11"/>
          <color theme="1"/>
          <name val="Arial"/>
          <family val="2"/>
          <scheme val="none"/>
        </font>
      </ndxf>
    </rcc>
    <rfmt sheetId="7" sqref="AN117" start="0" length="0">
      <dxf>
        <font>
          <sz val="11"/>
          <color theme="1"/>
          <name val="Arial"/>
          <family val="2"/>
          <scheme val="none"/>
        </font>
      </dxf>
    </rfmt>
  </rrc>
  <rrc rId="18123" sId="7" ref="A117:XFD117" action="deleteRow">
    <rfmt sheetId="7" xfDxf="1" sqref="A117:XFD117" start="0" length="0"/>
    <rfmt sheetId="7" sqref="A117" start="0" length="0">
      <dxf>
        <font>
          <sz val="11"/>
          <color theme="1"/>
          <name val="Arial"/>
          <family val="2"/>
          <scheme val="none"/>
        </font>
      </dxf>
    </rfmt>
    <rfmt sheetId="7" sqref="B117" start="0" length="0">
      <dxf>
        <font>
          <sz val="11"/>
          <color theme="1"/>
          <name val="Arial"/>
          <family val="2"/>
          <scheme val="none"/>
        </font>
      </dxf>
    </rfmt>
    <rfmt sheetId="7" sqref="AN117" start="0" length="0">
      <dxf>
        <font>
          <sz val="11"/>
          <color theme="1"/>
          <name val="Arial"/>
          <family val="2"/>
          <scheme val="none"/>
        </font>
      </dxf>
    </rfmt>
  </rrc>
  <rcv guid="{0FC0AE0C-F5E8-41BC-91A4-C38D6EE7908C}" action="delete"/>
  <rdn rId="0" localSheetId="1" customView="1" name="Z_0FC0AE0C_F5E8_41BC_91A4_C38D6EE7908C_.wvu.FilterData" hidden="1" oldHidden="1">
    <formula>'2012'!$A$4:$AZ$4</formula>
    <oldFormula>'2012'!$A$4:$AZ$4</oldFormula>
  </rdn>
  <rdn rId="0" localSheetId="2" customView="1" name="Z_0FC0AE0C_F5E8_41BC_91A4_C38D6EE7908C_.wvu.FilterData" hidden="1" oldHidden="1">
    <formula>'2013'!$A$4:$AY$4</formula>
    <oldFormula>'2013'!$A$4:$AY$4</oldFormula>
  </rdn>
  <rdn rId="0" localSheetId="3" customView="1" name="Z_0FC0AE0C_F5E8_41BC_91A4_C38D6EE7908C_.wvu.FilterData" hidden="1" oldHidden="1">
    <formula>'2014'!$A$4:$AZ$4</formula>
    <oldFormula>'2014'!$A$4:$AZ$4</oldFormula>
  </rdn>
  <rdn rId="0" localSheetId="4" customView="1" name="Z_0FC0AE0C_F5E8_41BC_91A4_C38D6EE7908C_.wvu.FilterData" hidden="1" oldHidden="1">
    <formula>'2015'!$A$4:$BA$4</formula>
    <oldFormula>'2015'!$A$4:$BA$4</oldFormula>
  </rdn>
  <rdn rId="0" localSheetId="5" customView="1" name="Z_0FC0AE0C_F5E8_41BC_91A4_C38D6EE7908C_.wvu.FilterData" hidden="1" oldHidden="1">
    <formula>'2016'!$A$4:$BF$4</formula>
    <oldFormula>'2016'!$A$4:$BF$4</oldFormula>
  </rdn>
  <rdn rId="0" localSheetId="6" customView="1" name="Z_0FC0AE0C_F5E8_41BC_91A4_C38D6EE7908C_.wvu.FilterData" hidden="1" oldHidden="1">
    <formula>'2017'!$A$4:$AT$4</formula>
    <oldFormula>'2017'!$A$4:$AT$4</oldFormula>
  </rdn>
  <rdn rId="0" localSheetId="7" customView="1" name="Z_0FC0AE0C_F5E8_41BC_91A4_C38D6EE7908C_.wvu.FilterData" hidden="1" oldHidden="1">
    <formula>'2018'!$A$5:$AM$5</formula>
    <oldFormula>'2018'!$A$5:$AM$5</oldFormula>
  </rdn>
  <rdn rId="0" localSheetId="8" customView="1" name="Z_0FC0AE0C_F5E8_41BC_91A4_C38D6EE7908C_.wvu.FilterData" hidden="1" oldHidden="1">
    <formula>'2019'!$A$5:$CM$111</formula>
    <oldFormula>'2019'!$A$5:$CM$111</oldFormula>
  </rdn>
  <rdn rId="0" localSheetId="9" customView="1" name="Z_0FC0AE0C_F5E8_41BC_91A4_C38D6EE7908C_.wvu.Cols" hidden="1" oldHidden="1">
    <formula>'2020'!$F:$G,'2020'!$P:$Q,'2020'!$T:$T,'2020'!$X:$AK,'2020'!$BE:$BE,'2020'!$BG:$BG,'2020'!$BI:$BI,'2020'!$BK:$BK,'2020'!$BM:$BM,'2020'!$BU:$BY</formula>
    <oldFormula>'2020'!$F:$G,'2020'!$P:$Q,'2020'!$T:$T</oldFormula>
  </rdn>
  <rdn rId="0" localSheetId="9" customView="1" name="Z_0FC0AE0C_F5E8_41BC_91A4_C38D6EE7908C_.wvu.FilterData" hidden="1" oldHidden="1">
    <formula>'2020'!$A$5:$CC$5</formula>
    <oldFormula>'2020'!$A$5:$CC$5</oldFormula>
  </rdn>
  <rcv guid="{0FC0AE0C-F5E8-41BC-91A4-C38D6EE7908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62" sId="7">
    <nc r="AN3" t="inlineStr">
      <is>
        <t>Amtsumlage- satz in %</t>
      </is>
    </nc>
  </rcc>
  <rfmt sheetId="7" sqref="AN3">
    <dxf>
      <alignment wrapText="1"/>
    </dxf>
  </rfmt>
  <rfmt sheetId="7" sqref="AN3">
    <dxf>
      <fill>
        <patternFill patternType="solid">
          <bgColor theme="0" tint="-4.9989318521683403E-2"/>
        </patternFill>
      </fill>
    </dxf>
  </rfmt>
  <rfmt sheetId="7" sqref="AN3" start="0" length="2147483647">
    <dxf>
      <font>
        <name val="Arial"/>
        <scheme val="none"/>
      </font>
    </dxf>
  </rfmt>
  <rfmt sheetId="7" sqref="AN2">
    <dxf>
      <fill>
        <patternFill patternType="solid">
          <bgColor theme="0" tint="-4.9989318521683403E-2"/>
        </patternFill>
      </fill>
    </dxf>
  </rfmt>
  <rfmt sheetId="7" sqref="AN4:AN5">
    <dxf>
      <fill>
        <patternFill patternType="solid">
          <bgColor theme="0" tint="-4.9989318521683403E-2"/>
        </patternFill>
      </fill>
    </dxf>
  </rfmt>
  <rfmt sheetId="7" sqref="AN4:AN5" start="0" length="0">
    <dxf>
      <border>
        <left style="thin">
          <color indexed="64"/>
        </left>
      </border>
    </dxf>
  </rfmt>
  <rfmt sheetId="7" sqref="AN4" start="0" length="0">
    <dxf>
      <border>
        <top style="thin">
          <color indexed="64"/>
        </top>
      </border>
    </dxf>
  </rfmt>
  <rfmt sheetId="7" sqref="AN4:AN5" start="0" length="0">
    <dxf>
      <border>
        <right style="thin">
          <color indexed="64"/>
        </right>
      </border>
    </dxf>
  </rfmt>
  <rfmt sheetId="7" sqref="AN5" start="0" length="0">
    <dxf>
      <border>
        <bottom style="thin">
          <color indexed="64"/>
        </bottom>
      </border>
    </dxf>
  </rfmt>
  <rfmt sheetId="7" sqref="AN4:AN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7" sqref="AN2:AN5" start="0" length="0">
    <dxf>
      <border>
        <left style="thin">
          <color indexed="64"/>
        </left>
      </border>
    </dxf>
  </rfmt>
  <rfmt sheetId="7" sqref="AN2" start="0" length="0">
    <dxf>
      <border>
        <top style="thin">
          <color indexed="64"/>
        </top>
      </border>
    </dxf>
  </rfmt>
  <rfmt sheetId="7" sqref="AN2:AN5" start="0" length="0">
    <dxf>
      <border>
        <right style="thin">
          <color indexed="64"/>
        </right>
      </border>
    </dxf>
  </rfmt>
  <rfmt sheetId="7" sqref="AN2:AN5">
    <dxf>
      <border>
        <left style="thin">
          <color indexed="64"/>
        </left>
        <right style="thin">
          <color indexed="64"/>
        </right>
        <top style="thin">
          <color indexed="64"/>
        </top>
        <bottom style="thin">
          <color indexed="64"/>
        </bottom>
        <vertical style="thin">
          <color indexed="64"/>
        </vertical>
        <horizontal style="thin">
          <color indexed="64"/>
        </horizontal>
      </border>
    </dxf>
  </rfmt>
  <rcc rId="15963" sId="7">
    <nc r="AN6" t="inlineStr">
      <is>
        <t>amtsfrei</t>
      </is>
    </nc>
  </rcc>
  <rcc rId="15964" sId="7" odxf="1">
    <nc r="AN7" t="inlineStr">
      <is>
        <t>amtsfrei</t>
      </is>
    </nc>
    <odxf/>
  </rcc>
  <rcc rId="15965" sId="7" odxf="1">
    <nc r="AN8" t="inlineStr">
      <is>
        <t>amtsfrei</t>
      </is>
    </nc>
    <odxf/>
  </rcc>
  <rcc rId="15966" sId="7" odxf="1">
    <nc r="AN9" t="inlineStr">
      <is>
        <t>amtsfrei</t>
      </is>
    </nc>
    <odxf/>
  </rcc>
  <rcc rId="15967" sId="7" odxf="1">
    <nc r="AN10" t="inlineStr">
      <is>
        <t>amtsfrei</t>
      </is>
    </nc>
    <odxf/>
  </rcc>
  <rfmt sheetId="7" sqref="AN1:AN1048576" start="0" length="2147483647">
    <dxf>
      <font>
        <name val="Arial"/>
        <scheme val="none"/>
      </font>
    </dxf>
  </rfmt>
  <rfmt sheetId="7" sqref="AN2:AN113" start="0" length="0">
    <dxf>
      <border>
        <right style="thin">
          <color indexed="64"/>
        </right>
      </border>
    </dxf>
  </rfmt>
  <rfmt sheetId="7" sqref="AN113" start="0" length="0">
    <dxf>
      <border>
        <bottom style="thin">
          <color indexed="64"/>
        </bottom>
      </border>
    </dxf>
  </rfmt>
  <rfmt sheetId="7" sqref="AN2:AN113">
    <dxf>
      <border>
        <left style="thin">
          <color indexed="64"/>
        </left>
        <right style="thin">
          <color indexed="64"/>
        </right>
        <vertical style="thin">
          <color indexed="64"/>
        </vertical>
      </border>
    </dxf>
  </rfmt>
  <rcc rId="15968" sId="7">
    <nc r="AN20">
      <v>17.975000000000001</v>
    </nc>
  </rcc>
  <rcc rId="15969" sId="5" numFmtId="4">
    <nc r="BE19">
      <v>18.923300000000001</v>
    </nc>
  </rcc>
  <rfmt sheetId="5" sqref="BE19">
    <dxf>
      <numFmt numFmtId="171" formatCode="#,##0.000"/>
    </dxf>
  </rfmt>
  <rfmt sheetId="5" sqref="BE19">
    <dxf>
      <numFmt numFmtId="172" formatCode="#,##0.0000"/>
    </dxf>
  </rfmt>
  <rcc rId="15970" sId="4" numFmtId="4">
    <nc r="AZ19">
      <v>18.2758</v>
    </nc>
  </rcc>
  <rfmt sheetId="4" sqref="AZ19">
    <dxf>
      <numFmt numFmtId="171" formatCode="#,##0.000"/>
    </dxf>
  </rfmt>
  <rfmt sheetId="4" sqref="AZ19">
    <dxf>
      <numFmt numFmtId="172" formatCode="#,##0.0000"/>
    </dxf>
  </rfmt>
  <rfmt sheetId="4" sqref="AZ19">
    <dxf>
      <numFmt numFmtId="173" formatCode="#,##0.00000"/>
    </dxf>
  </rfmt>
  <rfmt sheetId="4" sqref="AZ19">
    <dxf>
      <numFmt numFmtId="172" formatCode="#,##0.0000"/>
    </dxf>
  </rfmt>
  <rcc rId="15971" sId="6" numFmtId="4">
    <nc r="AS13">
      <v>18.79</v>
    </nc>
  </rcc>
  <rcc rId="15972" sId="6" numFmtId="4">
    <nc r="AS14">
      <v>18.79</v>
    </nc>
  </rcc>
  <rcc rId="15973" sId="6" numFmtId="4">
    <nc r="AS16">
      <v>18.79</v>
    </nc>
  </rcc>
  <rcc rId="15974" sId="6" numFmtId="4">
    <nc r="AS18">
      <v>18.79</v>
    </nc>
  </rcc>
  <rcc rId="15975" sId="6" numFmtId="4">
    <nc r="AS17">
      <v>18.79</v>
    </nc>
  </rcc>
  <rcc rId="15976" sId="6" numFmtId="4">
    <nc r="AS15">
      <v>18.79</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77" sId="8">
    <nc r="CL3" t="inlineStr">
      <is>
        <t xml:space="preserve">Amtsumlagesatz in % </t>
      </is>
    </nc>
  </rcc>
  <rcc rId="15978" sId="8">
    <nc r="CL6" t="inlineStr">
      <is>
        <t>amtsfrei</t>
      </is>
    </nc>
  </rcc>
  <rcc rId="15979" sId="8">
    <nc r="CL7" t="inlineStr">
      <is>
        <t>amtsfrei</t>
      </is>
    </nc>
  </rcc>
  <rcc rId="15980" sId="8">
    <nc r="CL8" t="inlineStr">
      <is>
        <t>amtsfrei</t>
      </is>
    </nc>
  </rcc>
  <rcc rId="15981" sId="8">
    <nc r="CL9" t="inlineStr">
      <is>
        <t>amtsfrei</t>
      </is>
    </nc>
  </rcc>
  <rcc rId="15982" sId="8">
    <nc r="CL10" t="inlineStr">
      <is>
        <t>amtsfrei</t>
      </is>
    </nc>
  </rcc>
  <rcc rId="15983" sId="8">
    <nc r="CL11" t="inlineStr">
      <is>
        <t>amtsfrei</t>
      </is>
    </nc>
  </rcc>
  <rcc rId="15984" sId="8">
    <nc r="CL12" t="inlineStr">
      <is>
        <t>amtsfrei</t>
      </is>
    </nc>
  </rcc>
  <rcc rId="15985" sId="8">
    <nc r="CL13" t="inlineStr">
      <is>
        <t>amtsfrei</t>
      </is>
    </nc>
  </rcc>
  <rcc rId="15986" sId="8">
    <nc r="CL14">
      <v>18.54</v>
    </nc>
  </rcc>
  <rfmt sheetId="8" sqref="CL14">
    <dxf>
      <numFmt numFmtId="4" formatCode="#,##0.00"/>
      <border diagonalUp="0" diagonalDown="0" outline="0">
        <left style="thin">
          <color indexed="64"/>
        </left>
        <right style="thin">
          <color indexed="64"/>
        </right>
        <top/>
        <bottom/>
      </border>
    </dxf>
  </rfmt>
  <rcc rId="15987" sId="8">
    <nc r="CL15">
      <v>18.54</v>
    </nc>
  </rcc>
  <rfmt sheetId="8" sqref="CL15">
    <dxf>
      <numFmt numFmtId="4" formatCode="#,##0.00"/>
      <border diagonalUp="0" diagonalDown="0" outline="0">
        <left style="thin">
          <color indexed="64"/>
        </left>
        <right style="thin">
          <color indexed="64"/>
        </right>
        <top/>
        <bottom/>
      </border>
    </dxf>
  </rfmt>
  <rcc rId="15988" sId="8">
    <nc r="CL16">
      <v>18.54</v>
    </nc>
  </rcc>
  <rfmt sheetId="8" sqref="CL16">
    <dxf>
      <numFmt numFmtId="4" formatCode="#,##0.00"/>
      <border diagonalUp="0" diagonalDown="0" outline="0">
        <left style="thin">
          <color indexed="64"/>
        </left>
        <right style="thin">
          <color indexed="64"/>
        </right>
        <top/>
        <bottom/>
      </border>
    </dxf>
  </rfmt>
  <rcc rId="15989" sId="8">
    <nc r="CL17">
      <v>18.54</v>
    </nc>
  </rcc>
  <rfmt sheetId="8" sqref="CL17">
    <dxf>
      <numFmt numFmtId="4" formatCode="#,##0.00"/>
      <fill>
        <patternFill patternType="none">
          <fgColor indexed="64"/>
          <bgColor indexed="65"/>
        </patternFill>
      </fill>
      <border diagonalUp="0" diagonalDown="0" outline="0">
        <left style="thin">
          <color indexed="64"/>
        </left>
        <right/>
        <top/>
        <bottom/>
      </border>
    </dxf>
  </rfmt>
  <rcc rId="15990" sId="8">
    <nc r="CL18">
      <v>18.54</v>
    </nc>
  </rcc>
  <rfmt sheetId="8" sqref="CL18">
    <dxf>
      <numFmt numFmtId="4" formatCode="#,##0.00"/>
      <fill>
        <patternFill patternType="none">
          <fgColor indexed="64"/>
          <bgColor indexed="65"/>
        </patternFill>
      </fill>
      <border diagonalUp="0" diagonalDown="0" outline="0">
        <left style="thin">
          <color indexed="64"/>
        </left>
        <right/>
        <top/>
        <bottom/>
      </border>
    </dxf>
  </rfmt>
  <rcc rId="15991" sId="8">
    <nc r="CL19">
      <v>18.54</v>
    </nc>
  </rcc>
  <rfmt sheetId="8" sqref="CL19">
    <dxf>
      <numFmt numFmtId="4" formatCode="#,##0.00"/>
      <fill>
        <patternFill patternType="none">
          <fgColor indexed="64"/>
          <bgColor indexed="65"/>
        </patternFill>
      </fill>
      <border diagonalUp="0" diagonalDown="0" outline="0">
        <left style="thin">
          <color indexed="64"/>
        </left>
        <right/>
        <top/>
        <bottom/>
      </border>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92" sId="8">
    <nc r="CL20">
      <v>19.198599999999999</v>
    </nc>
  </rcc>
  <rfmt sheetId="8" sqref="CL20">
    <dxf>
      <numFmt numFmtId="4" formatCode="#,##0.00"/>
      <fill>
        <patternFill patternType="none">
          <fgColor indexed="64"/>
          <bgColor indexed="65"/>
        </patternFill>
      </fill>
      <border diagonalUp="0" diagonalDown="0" outline="0">
        <left style="thin">
          <color indexed="64"/>
        </left>
        <right/>
        <top/>
        <bottom/>
      </border>
    </dxf>
  </rfmt>
  <rfmt sheetId="8" sqref="CL20">
    <dxf>
      <numFmt numFmtId="171" formatCode="#,##0.000"/>
    </dxf>
  </rfmt>
  <rfmt sheetId="8" sqref="CL20">
    <dxf>
      <numFmt numFmtId="172" formatCode="#,##0.0000"/>
    </dxf>
  </rfmt>
  <rcc rId="15993" sId="8">
    <nc r="CL21">
      <v>19.198599999999999</v>
    </nc>
  </rcc>
  <rfmt sheetId="8" sqref="CL21">
    <dxf>
      <numFmt numFmtId="4" formatCode="#,##0.00"/>
      <fill>
        <patternFill patternType="none">
          <fgColor indexed="64"/>
          <bgColor indexed="65"/>
        </patternFill>
      </fill>
      <border diagonalUp="0" diagonalDown="0" outline="0">
        <left style="thin">
          <color indexed="64"/>
        </left>
        <right/>
        <top/>
        <bottom/>
      </border>
    </dxf>
  </rfmt>
  <rcc rId="15994" sId="8" odxf="1" dxf="1" numFmtId="4">
    <nc r="CL22">
      <v>19.198599999999999</v>
    </nc>
    <odxf>
      <numFmt numFmtId="0" formatCode="General"/>
      <border outline="0">
        <left/>
      </border>
    </odxf>
    <ndxf>
      <numFmt numFmtId="172" formatCode="#,##0.0000"/>
      <border outline="0">
        <left style="thin">
          <color indexed="64"/>
        </left>
      </border>
    </ndxf>
  </rcc>
  <rcc rId="15995" sId="8" odxf="1" dxf="1" numFmtId="4">
    <nc r="CL23">
      <v>19.198599999999999</v>
    </nc>
    <odxf>
      <numFmt numFmtId="0" formatCode="General"/>
      <border outline="0">
        <left/>
      </border>
    </odxf>
    <ndxf>
      <numFmt numFmtId="4" formatCode="#,##0.00"/>
      <border outline="0">
        <left style="thin">
          <color indexed="64"/>
        </left>
      </border>
    </ndxf>
  </rcc>
  <rcc rId="15996" sId="8" odxf="1" dxf="1" numFmtId="4">
    <nc r="CL24">
      <v>19.198599999999999</v>
    </nc>
    <odxf>
      <numFmt numFmtId="0" formatCode="General"/>
      <border outline="0">
        <left/>
      </border>
    </odxf>
    <ndxf>
      <numFmt numFmtId="172" formatCode="#,##0.0000"/>
      <border outline="0">
        <left style="thin">
          <color indexed="64"/>
        </left>
      </border>
    </ndxf>
  </rcc>
  <rcc rId="15997" sId="8" odxf="1" dxf="1" numFmtId="4">
    <nc r="CL25">
      <v>19.198599999999999</v>
    </nc>
    <odxf>
      <numFmt numFmtId="0" formatCode="General"/>
      <border outline="0">
        <left/>
      </border>
    </odxf>
    <ndxf>
      <numFmt numFmtId="4" formatCode="#,##0.00"/>
      <border outline="0">
        <left style="thin">
          <color indexed="64"/>
        </left>
      </border>
    </ndxf>
  </rcc>
  <rcc rId="15998" sId="8" odxf="1" dxf="1" numFmtId="4">
    <nc r="CL26">
      <v>19.198599999999999</v>
    </nc>
    <odxf>
      <numFmt numFmtId="0" formatCode="General"/>
      <border outline="0">
        <left/>
      </border>
    </odxf>
    <ndxf>
      <numFmt numFmtId="172" formatCode="#,##0.0000"/>
      <border outline="0">
        <left style="thin">
          <color indexed="64"/>
        </left>
      </border>
    </ndxf>
  </rcc>
  <rcc rId="15999" sId="8" odxf="1" dxf="1" numFmtId="4">
    <nc r="CL27">
      <v>19.198599999999999</v>
    </nc>
    <odxf>
      <numFmt numFmtId="0" formatCode="General"/>
      <border outline="0">
        <left/>
      </border>
    </odxf>
    <ndxf>
      <numFmt numFmtId="4" formatCode="#,##0.00"/>
      <border outline="0">
        <left style="thin">
          <color indexed="64"/>
        </left>
      </border>
    </ndxf>
  </rcc>
  <rcc rId="16000" sId="8" odxf="1" dxf="1" numFmtId="4">
    <nc r="CL28">
      <v>19.198599999999999</v>
    </nc>
    <odxf>
      <numFmt numFmtId="0" formatCode="General"/>
      <border outline="0">
        <left/>
      </border>
    </odxf>
    <ndxf>
      <numFmt numFmtId="172" formatCode="#,##0.0000"/>
      <border outline="0">
        <left style="thin">
          <color indexed="64"/>
        </left>
      </border>
    </ndxf>
  </rcc>
  <rcc rId="16001" sId="8" odxf="1" dxf="1" numFmtId="4">
    <nc r="CL29">
      <v>19.198599999999999</v>
    </nc>
    <odxf>
      <numFmt numFmtId="0" formatCode="General"/>
      <border outline="0">
        <left/>
      </border>
    </odxf>
    <ndxf>
      <numFmt numFmtId="4" formatCode="#,##0.00"/>
      <border outline="0">
        <left style="thin">
          <color indexed="64"/>
        </left>
      </border>
    </ndxf>
  </rcc>
  <rfmt sheetId="8" sqref="CL20:CL29">
    <dxf>
      <numFmt numFmtId="173" formatCode="#,##0.00000"/>
    </dxf>
  </rfmt>
  <rfmt sheetId="8" sqref="CL20:CL29">
    <dxf>
      <numFmt numFmtId="172" formatCode="#,##0.000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02" sId="6" numFmtId="4">
    <nc r="AS19">
      <v>18.386900000000001</v>
    </nc>
  </rcc>
  <rcc rId="16003" sId="6" numFmtId="4">
    <nc r="AS20">
      <v>18.386900000000001</v>
    </nc>
  </rcc>
  <rcc rId="16004" sId="6" numFmtId="4">
    <nc r="AS21">
      <v>18.386900000000001</v>
    </nc>
  </rcc>
  <rcc rId="16005" sId="6" numFmtId="4">
    <nc r="AS22">
      <v>18.386900000000001</v>
    </nc>
  </rcc>
  <rcc rId="16006" sId="6" numFmtId="4">
    <nc r="AS23">
      <v>18.386900000000001</v>
    </nc>
  </rcc>
  <rcc rId="16007" sId="6" numFmtId="4">
    <nc r="AS24">
      <v>18.386900000000001</v>
    </nc>
  </rcc>
  <rcc rId="16008" sId="6" numFmtId="4">
    <nc r="AS25">
      <v>18.386900000000001</v>
    </nc>
  </rcc>
  <rcc rId="16009" sId="6" numFmtId="4">
    <nc r="AS26">
      <v>18.386900000000001</v>
    </nc>
  </rcc>
  <rcc rId="16010" sId="6" numFmtId="4">
    <nc r="AS27">
      <v>18.386900000000001</v>
    </nc>
  </rcc>
  <rcc rId="16011" sId="6" numFmtId="4">
    <nc r="AS28">
      <v>18.386900000000001</v>
    </nc>
  </rcc>
  <rfmt sheetId="6" sqref="AS19:AS28">
    <dxf>
      <numFmt numFmtId="171" formatCode="#,##0.000"/>
    </dxf>
  </rfmt>
  <rfmt sheetId="6" sqref="AS19:AS28">
    <dxf>
      <numFmt numFmtId="172" formatCode="#,##0.0000"/>
    </dxf>
  </rfmt>
  <rfmt sheetId="6" sqref="AS17">
    <dxf>
      <numFmt numFmtId="171" formatCode="#,##0.000"/>
    </dxf>
  </rfmt>
  <rfmt sheetId="6" sqref="AS17">
    <dxf>
      <numFmt numFmtId="172" formatCode="#,##0.0000"/>
    </dxf>
  </rfmt>
  <rfmt sheetId="6" sqref="AS17">
    <dxf>
      <numFmt numFmtId="171" formatCode="#,##0.000"/>
    </dxf>
  </rfmt>
  <rfmt sheetId="6" sqref="AS17">
    <dxf>
      <numFmt numFmtId="4" formatCode="#,##0.00"/>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microsoft.com/office/2006/relationships/wsSortMap" Target="wsSortMap1.xm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35"/>
  <sheetViews>
    <sheetView workbookViewId="0">
      <pane xSplit="3" ySplit="4" topLeftCell="D5" activePane="bottomRight" state="frozen"/>
      <selection pane="topRight" activeCell="D1" sqref="D1"/>
      <selection pane="bottomLeft" activeCell="A5" sqref="A5"/>
      <selection pane="bottomRight" activeCell="H99" sqref="H99"/>
    </sheetView>
  </sheetViews>
  <sheetFormatPr baseColWidth="10" defaultRowHeight="15"/>
  <cols>
    <col min="2" max="2" width="5.5703125" bestFit="1" customWidth="1"/>
    <col min="3" max="3" width="23.28515625" bestFit="1" customWidth="1"/>
    <col min="4" max="4" width="11.28515625" bestFit="1" customWidth="1"/>
    <col min="5" max="5" width="16" customWidth="1"/>
    <col min="6" max="6" width="16.5703125" customWidth="1"/>
    <col min="7" max="7" width="17.140625" customWidth="1"/>
    <col min="8" max="8" width="18.140625" customWidth="1"/>
    <col min="9" max="9" width="16.5703125" customWidth="1"/>
    <col min="10" max="10" width="19.5703125" customWidth="1"/>
    <col min="11" max="11" width="20.7109375" customWidth="1"/>
    <col min="12" max="12" width="17.140625" style="1" customWidth="1"/>
    <col min="13" max="13" width="16.5703125" customWidth="1"/>
    <col min="14" max="14" width="13.7109375" customWidth="1"/>
    <col min="15" max="15" width="15.28515625" customWidth="1"/>
    <col min="16" max="16" width="16.85546875" customWidth="1"/>
    <col min="17" max="17" width="17.28515625" customWidth="1"/>
    <col min="18" max="18" width="15.28515625" customWidth="1"/>
    <col min="19" max="19" width="17.140625" customWidth="1"/>
    <col min="20" max="20" width="13.7109375" customWidth="1"/>
    <col min="21" max="21" width="16.85546875" customWidth="1"/>
    <col min="22" max="22" width="13.7109375" customWidth="1"/>
    <col min="23" max="23" width="16.85546875" customWidth="1"/>
    <col min="24" max="24" width="13.7109375" customWidth="1"/>
    <col min="25" max="25" width="16.85546875" customWidth="1"/>
    <col min="26" max="26" width="14.5703125" customWidth="1"/>
    <col min="27" max="27" width="18.5703125" customWidth="1"/>
    <col min="28" max="28" width="14.28515625" customWidth="1"/>
    <col min="29" max="29" width="18.85546875" customWidth="1"/>
    <col min="30" max="30" width="17.7109375" customWidth="1"/>
    <col min="31" max="31" width="18" customWidth="1"/>
    <col min="32" max="32" width="15.28515625" bestFit="1" customWidth="1"/>
    <col min="33" max="33" width="18.42578125" bestFit="1" customWidth="1"/>
    <col min="34" max="34" width="17.85546875" customWidth="1"/>
    <col min="35" max="35" width="18.5703125" customWidth="1"/>
    <col min="36" max="36" width="16.5703125" customWidth="1"/>
    <col min="43" max="43" width="20.5703125" customWidth="1"/>
    <col min="44" max="44" width="16.42578125" customWidth="1"/>
    <col min="45" max="45" width="17.42578125" customWidth="1"/>
    <col min="46" max="46" width="15.42578125" customWidth="1"/>
    <col min="47" max="47" width="18.5703125" customWidth="1"/>
    <col min="48" max="48" width="15.5703125" customWidth="1"/>
    <col min="49" max="49" width="16.28515625" customWidth="1"/>
    <col min="50" max="50" width="14.140625" customWidth="1"/>
    <col min="51" max="51" width="16" customWidth="1"/>
    <col min="52" max="52" width="14.42578125" customWidth="1"/>
  </cols>
  <sheetData>
    <row r="1" spans="1:52" ht="24" thickBot="1">
      <c r="A1" s="11">
        <v>2012</v>
      </c>
      <c r="B1" s="3"/>
      <c r="C1" s="3"/>
      <c r="D1" s="3"/>
      <c r="E1" s="3"/>
      <c r="F1" s="3"/>
      <c r="G1" s="3"/>
      <c r="H1" s="3"/>
      <c r="I1" s="3"/>
      <c r="J1" s="3"/>
      <c r="K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ht="23.25">
      <c r="A2" s="12"/>
      <c r="B2" s="13"/>
      <c r="C2" s="13"/>
      <c r="D2" s="34"/>
      <c r="E2" s="34"/>
      <c r="F2" s="68"/>
      <c r="G2" s="73"/>
      <c r="H2" s="68"/>
      <c r="I2" s="68"/>
      <c r="J2" s="73"/>
      <c r="K2" s="68"/>
      <c r="L2" s="657"/>
      <c r="M2" s="73"/>
      <c r="N2" s="73"/>
      <c r="O2" s="68"/>
      <c r="P2" s="73"/>
      <c r="Q2" s="68"/>
      <c r="R2" s="73"/>
      <c r="S2" s="68"/>
      <c r="T2" s="34"/>
      <c r="U2" s="836" t="s">
        <v>138</v>
      </c>
      <c r="V2" s="73"/>
      <c r="W2" s="839" t="s">
        <v>139</v>
      </c>
      <c r="X2" s="34"/>
      <c r="Y2" s="839" t="s">
        <v>140</v>
      </c>
      <c r="Z2" s="839" t="s">
        <v>0</v>
      </c>
      <c r="AA2" s="68"/>
      <c r="AB2" s="68"/>
      <c r="AC2" s="13"/>
      <c r="AD2" s="13"/>
      <c r="AE2" s="13"/>
      <c r="AF2" s="68"/>
      <c r="AG2" s="68"/>
      <c r="AH2" s="84"/>
      <c r="AI2" s="845" t="s">
        <v>141</v>
      </c>
      <c r="AJ2" s="845" t="s">
        <v>142</v>
      </c>
      <c r="AK2" s="848" t="s">
        <v>143</v>
      </c>
      <c r="AL2" s="849"/>
      <c r="AM2" s="849"/>
      <c r="AN2" s="849"/>
      <c r="AO2" s="849"/>
      <c r="AP2" s="850"/>
      <c r="AQ2" s="68"/>
      <c r="AR2" s="68"/>
      <c r="AS2" s="68"/>
      <c r="AT2" s="68"/>
      <c r="AU2" s="68"/>
      <c r="AV2" s="68"/>
      <c r="AW2" s="68"/>
      <c r="AX2" s="13"/>
      <c r="AY2" s="13"/>
      <c r="AZ2" s="842" t="s">
        <v>144</v>
      </c>
    </row>
    <row r="3" spans="1:52" ht="99.75">
      <c r="A3" s="15" t="s">
        <v>6</v>
      </c>
      <c r="B3" s="14" t="s">
        <v>7</v>
      </c>
      <c r="C3" s="15" t="s">
        <v>8</v>
      </c>
      <c r="D3" s="66" t="s">
        <v>145</v>
      </c>
      <c r="E3" s="33" t="s">
        <v>146</v>
      </c>
      <c r="F3" s="70" t="s">
        <v>147</v>
      </c>
      <c r="G3" s="74" t="s">
        <v>148</v>
      </c>
      <c r="H3" s="70" t="s">
        <v>149</v>
      </c>
      <c r="I3" s="70" t="s">
        <v>150</v>
      </c>
      <c r="J3" s="74" t="s">
        <v>151</v>
      </c>
      <c r="K3" s="70" t="s">
        <v>152</v>
      </c>
      <c r="L3" s="658" t="s">
        <v>153</v>
      </c>
      <c r="M3" s="74" t="s">
        <v>135</v>
      </c>
      <c r="N3" s="74" t="s">
        <v>9</v>
      </c>
      <c r="O3" s="70" t="s">
        <v>10</v>
      </c>
      <c r="P3" s="74" t="s">
        <v>154</v>
      </c>
      <c r="Q3" s="70" t="s">
        <v>155</v>
      </c>
      <c r="R3" s="74" t="s">
        <v>156</v>
      </c>
      <c r="S3" s="70" t="s">
        <v>157</v>
      </c>
      <c r="T3" s="66" t="s">
        <v>11</v>
      </c>
      <c r="U3" s="837"/>
      <c r="V3" s="74" t="s">
        <v>12</v>
      </c>
      <c r="W3" s="840"/>
      <c r="X3" s="66" t="s">
        <v>13</v>
      </c>
      <c r="Y3" s="840"/>
      <c r="Z3" s="840"/>
      <c r="AA3" s="70" t="s">
        <v>158</v>
      </c>
      <c r="AB3" s="70" t="s">
        <v>14</v>
      </c>
      <c r="AC3" s="15" t="s">
        <v>15</v>
      </c>
      <c r="AD3" s="15" t="s">
        <v>16</v>
      </c>
      <c r="AE3" s="15" t="s">
        <v>17</v>
      </c>
      <c r="AF3" s="69" t="s">
        <v>136</v>
      </c>
      <c r="AG3" s="70" t="s">
        <v>159</v>
      </c>
      <c r="AH3" s="69" t="s">
        <v>160</v>
      </c>
      <c r="AI3" s="846"/>
      <c r="AJ3" s="846"/>
      <c r="AK3" s="851" t="s">
        <v>18</v>
      </c>
      <c r="AL3" s="852"/>
      <c r="AM3" s="853" t="s">
        <v>19</v>
      </c>
      <c r="AN3" s="854"/>
      <c r="AO3" s="855" t="s">
        <v>20</v>
      </c>
      <c r="AP3" s="856"/>
      <c r="AQ3" s="70" t="s">
        <v>161</v>
      </c>
      <c r="AR3" s="70" t="s">
        <v>162</v>
      </c>
      <c r="AS3" s="70" t="s">
        <v>1</v>
      </c>
      <c r="AT3" s="70" t="s">
        <v>163</v>
      </c>
      <c r="AU3" s="93" t="s">
        <v>2</v>
      </c>
      <c r="AV3" s="70" t="s">
        <v>164</v>
      </c>
      <c r="AW3" s="70" t="s">
        <v>3</v>
      </c>
      <c r="AX3" s="15" t="s">
        <v>4</v>
      </c>
      <c r="AY3" s="15" t="s">
        <v>5</v>
      </c>
      <c r="AZ3" s="843"/>
    </row>
    <row r="4" spans="1:52" ht="15.75" thickBot="1">
      <c r="A4" s="10"/>
      <c r="B4" s="10"/>
      <c r="C4" s="10"/>
      <c r="D4" s="35"/>
      <c r="E4" s="35"/>
      <c r="F4" s="71"/>
      <c r="G4" s="75"/>
      <c r="H4" s="71"/>
      <c r="I4" s="71"/>
      <c r="J4" s="75"/>
      <c r="K4" s="71"/>
      <c r="L4" s="659"/>
      <c r="M4" s="75"/>
      <c r="N4" s="75"/>
      <c r="O4" s="71"/>
      <c r="P4" s="75"/>
      <c r="Q4" s="71"/>
      <c r="R4" s="75"/>
      <c r="S4" s="71"/>
      <c r="T4" s="35"/>
      <c r="U4" s="838"/>
      <c r="V4" s="75"/>
      <c r="W4" s="841"/>
      <c r="X4" s="35"/>
      <c r="Y4" s="841"/>
      <c r="Z4" s="841"/>
      <c r="AA4" s="71"/>
      <c r="AB4" s="71"/>
      <c r="AC4" s="10"/>
      <c r="AD4" s="10"/>
      <c r="AE4" s="10"/>
      <c r="AF4" s="71"/>
      <c r="AG4" s="71"/>
      <c r="AH4" s="85"/>
      <c r="AI4" s="847"/>
      <c r="AJ4" s="847"/>
      <c r="AK4" s="86" t="s">
        <v>21</v>
      </c>
      <c r="AL4" s="90" t="s">
        <v>22</v>
      </c>
      <c r="AM4" s="88" t="s">
        <v>21</v>
      </c>
      <c r="AN4" s="91" t="s">
        <v>22</v>
      </c>
      <c r="AO4" s="89" t="s">
        <v>21</v>
      </c>
      <c r="AP4" s="92" t="s">
        <v>22</v>
      </c>
      <c r="AQ4" s="71"/>
      <c r="AR4" s="71"/>
      <c r="AS4" s="71"/>
      <c r="AT4" s="71"/>
      <c r="AU4" s="71"/>
      <c r="AV4" s="71"/>
      <c r="AW4" s="71"/>
      <c r="AX4" s="10"/>
      <c r="AY4" s="10"/>
      <c r="AZ4" s="844"/>
    </row>
    <row r="5" spans="1:52">
      <c r="A5" s="17">
        <v>13073088</v>
      </c>
      <c r="B5" s="16">
        <v>301</v>
      </c>
      <c r="C5" s="16" t="s">
        <v>23</v>
      </c>
      <c r="D5" s="18">
        <v>56921</v>
      </c>
      <c r="E5" s="18">
        <v>-4704100</v>
      </c>
      <c r="F5" s="42">
        <v>-8942349.5899999999</v>
      </c>
      <c r="G5" s="53">
        <v>0</v>
      </c>
      <c r="H5" s="42">
        <v>0</v>
      </c>
      <c r="I5" s="42">
        <v>-12498838.710000001</v>
      </c>
      <c r="J5" s="53">
        <v>0</v>
      </c>
      <c r="K5" s="42">
        <v>0</v>
      </c>
      <c r="L5" s="655">
        <v>2011</v>
      </c>
      <c r="M5" s="53">
        <v>1</v>
      </c>
      <c r="N5" s="53">
        <v>0</v>
      </c>
      <c r="O5" s="42">
        <v>0</v>
      </c>
      <c r="P5" s="53">
        <v>1</v>
      </c>
      <c r="Q5" s="42">
        <v>13520988.76</v>
      </c>
      <c r="R5" s="53">
        <v>1</v>
      </c>
      <c r="S5" s="42">
        <v>152051.57999999999</v>
      </c>
      <c r="T5" s="18">
        <v>300</v>
      </c>
      <c r="U5" s="53">
        <v>0</v>
      </c>
      <c r="V5" s="53">
        <v>500</v>
      </c>
      <c r="W5" s="18">
        <v>0</v>
      </c>
      <c r="X5" s="18">
        <v>420</v>
      </c>
      <c r="Y5" s="18">
        <v>0</v>
      </c>
      <c r="Z5" s="18">
        <v>0</v>
      </c>
      <c r="AA5" s="42">
        <v>105847872.53</v>
      </c>
      <c r="AB5" s="42">
        <v>1859.5575012736952</v>
      </c>
      <c r="AC5" s="42" t="s">
        <v>32</v>
      </c>
      <c r="AD5" s="18" t="s">
        <v>28</v>
      </c>
      <c r="AE5" s="42" t="s">
        <v>28</v>
      </c>
      <c r="AF5" s="42">
        <v>297053447.73000002</v>
      </c>
      <c r="AG5" s="42">
        <v>-10657531.779999999</v>
      </c>
      <c r="AH5" s="42">
        <v>-16672819.789999999</v>
      </c>
      <c r="AI5" s="42">
        <v>-8942349.5899999999</v>
      </c>
      <c r="AJ5" s="42">
        <v>-13368937.18</v>
      </c>
      <c r="AK5" s="18">
        <v>200000</v>
      </c>
      <c r="AL5" s="42">
        <v>217408.21</v>
      </c>
      <c r="AM5" s="18">
        <v>250000</v>
      </c>
      <c r="AN5" s="42">
        <v>307774.40000000002</v>
      </c>
      <c r="AO5" s="18">
        <v>45000</v>
      </c>
      <c r="AP5" s="65">
        <v>45328.41</v>
      </c>
      <c r="AQ5" s="42">
        <v>30219532.120000001</v>
      </c>
      <c r="AR5" s="42">
        <v>29500555.860000003</v>
      </c>
      <c r="AS5" s="42">
        <v>-718976.25999999791</v>
      </c>
      <c r="AT5" s="42">
        <v>13676678.710000001</v>
      </c>
      <c r="AU5" s="42">
        <v>43177234.570000008</v>
      </c>
      <c r="AV5" s="62">
        <v>17583415.739999998</v>
      </c>
      <c r="AW5" s="62">
        <v>25593818.830000009</v>
      </c>
      <c r="AX5" s="62">
        <v>59.603677761316703</v>
      </c>
      <c r="AY5" s="62">
        <v>40.723811784409968</v>
      </c>
      <c r="AZ5" s="62" t="s">
        <v>25</v>
      </c>
    </row>
    <row r="6" spans="1:52">
      <c r="A6" s="9">
        <v>13073011</v>
      </c>
      <c r="B6" s="5">
        <v>311</v>
      </c>
      <c r="C6" s="5" t="s">
        <v>26</v>
      </c>
      <c r="D6" s="18" t="s">
        <v>24</v>
      </c>
      <c r="E6" s="18" t="s">
        <v>24</v>
      </c>
      <c r="F6" s="42" t="s">
        <v>24</v>
      </c>
      <c r="G6" s="1075">
        <v>1</v>
      </c>
      <c r="H6" s="42" t="s">
        <v>166</v>
      </c>
      <c r="I6" s="42" t="s">
        <v>24</v>
      </c>
      <c r="J6" s="53" t="s">
        <v>24</v>
      </c>
      <c r="K6" s="42" t="s">
        <v>24</v>
      </c>
      <c r="L6" s="655" t="s">
        <v>24</v>
      </c>
      <c r="M6" s="53" t="s">
        <v>24</v>
      </c>
      <c r="N6" s="53" t="s">
        <v>24</v>
      </c>
      <c r="O6" s="42" t="s">
        <v>24</v>
      </c>
      <c r="P6" s="53" t="s">
        <v>24</v>
      </c>
      <c r="Q6" s="42" t="s">
        <v>24</v>
      </c>
      <c r="R6" s="53" t="s">
        <v>24</v>
      </c>
      <c r="S6" s="42" t="s">
        <v>24</v>
      </c>
      <c r="T6" s="18" t="s">
        <v>24</v>
      </c>
      <c r="U6" s="53" t="s">
        <v>24</v>
      </c>
      <c r="V6" s="53" t="s">
        <v>24</v>
      </c>
      <c r="W6" s="18" t="s">
        <v>24</v>
      </c>
      <c r="X6" s="18" t="s">
        <v>24</v>
      </c>
      <c r="Y6" s="18" t="s">
        <v>24</v>
      </c>
      <c r="Z6" s="18" t="s">
        <v>24</v>
      </c>
      <c r="AA6" s="42" t="s">
        <v>24</v>
      </c>
      <c r="AB6" s="42" t="s">
        <v>24</v>
      </c>
      <c r="AC6" s="42" t="s">
        <v>24</v>
      </c>
      <c r="AD6" s="18" t="s">
        <v>24</v>
      </c>
      <c r="AE6" s="42" t="s">
        <v>24</v>
      </c>
      <c r="AF6" s="42" t="s">
        <v>24</v>
      </c>
      <c r="AG6" s="42" t="s">
        <v>24</v>
      </c>
      <c r="AH6" s="42" t="s">
        <v>24</v>
      </c>
      <c r="AI6" s="42" t="s">
        <v>24</v>
      </c>
      <c r="AJ6" s="42" t="s">
        <v>24</v>
      </c>
      <c r="AK6" s="18" t="s">
        <v>24</v>
      </c>
      <c r="AL6" s="42" t="s">
        <v>24</v>
      </c>
      <c r="AM6" s="18" t="s">
        <v>24</v>
      </c>
      <c r="AN6" s="42" t="s">
        <v>24</v>
      </c>
      <c r="AO6" s="20" t="s">
        <v>24</v>
      </c>
      <c r="AP6" s="25" t="s">
        <v>24</v>
      </c>
      <c r="AQ6" s="25" t="s">
        <v>24</v>
      </c>
      <c r="AR6" s="25" t="s">
        <v>24</v>
      </c>
      <c r="AS6" s="25" t="s">
        <v>24</v>
      </c>
      <c r="AT6" s="25" t="s">
        <v>24</v>
      </c>
      <c r="AU6" s="25" t="s">
        <v>24</v>
      </c>
      <c r="AV6" s="25" t="s">
        <v>24</v>
      </c>
      <c r="AW6" s="25" t="s">
        <v>24</v>
      </c>
      <c r="AX6" s="39" t="s">
        <v>24</v>
      </c>
      <c r="AY6" s="39" t="s">
        <v>24</v>
      </c>
      <c r="AZ6" s="22" t="s">
        <v>25</v>
      </c>
    </row>
    <row r="7" spans="1:52">
      <c r="A7" s="9">
        <v>13073035</v>
      </c>
      <c r="B7" s="5">
        <v>312</v>
      </c>
      <c r="C7" s="5" t="s">
        <v>27</v>
      </c>
      <c r="D7" s="18">
        <v>10399</v>
      </c>
      <c r="E7" s="18">
        <v>-690098</v>
      </c>
      <c r="F7" s="42">
        <v>205167</v>
      </c>
      <c r="G7" s="53">
        <v>0</v>
      </c>
      <c r="H7" s="42" t="s">
        <v>24</v>
      </c>
      <c r="I7" s="42">
        <v>-67240</v>
      </c>
      <c r="J7" s="53">
        <v>1</v>
      </c>
      <c r="K7" s="42">
        <v>3488581</v>
      </c>
      <c r="L7" s="655" t="s">
        <v>24</v>
      </c>
      <c r="M7" s="53" t="s">
        <v>24</v>
      </c>
      <c r="N7" s="53" t="s">
        <v>24</v>
      </c>
      <c r="O7" s="42" t="s">
        <v>24</v>
      </c>
      <c r="P7" s="53">
        <v>0</v>
      </c>
      <c r="Q7" s="42" t="s">
        <v>24</v>
      </c>
      <c r="R7" s="53">
        <v>1</v>
      </c>
      <c r="S7" s="42">
        <v>3419471</v>
      </c>
      <c r="T7" s="18">
        <v>340</v>
      </c>
      <c r="U7" s="53">
        <v>0</v>
      </c>
      <c r="V7" s="53">
        <v>340</v>
      </c>
      <c r="W7" s="18">
        <v>0</v>
      </c>
      <c r="X7" s="18">
        <v>340</v>
      </c>
      <c r="Y7" s="18">
        <v>0</v>
      </c>
      <c r="Z7" s="18">
        <v>0</v>
      </c>
      <c r="AA7" s="42">
        <v>8694519</v>
      </c>
      <c r="AB7" s="18">
        <v>836.09183575343786</v>
      </c>
      <c r="AC7" s="42" t="s">
        <v>28</v>
      </c>
      <c r="AD7" s="18" t="s">
        <v>28</v>
      </c>
      <c r="AE7" s="42" t="s">
        <v>28</v>
      </c>
      <c r="AF7" s="42" t="s">
        <v>24</v>
      </c>
      <c r="AG7" s="42" t="s">
        <v>24</v>
      </c>
      <c r="AH7" s="42" t="s">
        <v>24</v>
      </c>
      <c r="AI7" s="42" t="s">
        <v>24</v>
      </c>
      <c r="AJ7" s="42" t="s">
        <v>24</v>
      </c>
      <c r="AK7" s="18">
        <v>23500</v>
      </c>
      <c r="AL7" s="42">
        <v>23636</v>
      </c>
      <c r="AM7" s="18">
        <v>24500</v>
      </c>
      <c r="AN7" s="42">
        <v>24620</v>
      </c>
      <c r="AO7" s="20" t="s">
        <v>24</v>
      </c>
      <c r="AP7" s="25" t="s">
        <v>24</v>
      </c>
      <c r="AQ7" s="25">
        <v>4157588</v>
      </c>
      <c r="AR7" s="25">
        <v>4706370</v>
      </c>
      <c r="AS7" s="25">
        <v>548782</v>
      </c>
      <c r="AT7" s="25">
        <v>2171867</v>
      </c>
      <c r="AU7" s="42">
        <v>6878237</v>
      </c>
      <c r="AV7" s="25">
        <v>2961573</v>
      </c>
      <c r="AW7" s="62">
        <v>3916664</v>
      </c>
      <c r="AX7" s="95">
        <v>62.926905449422797</v>
      </c>
      <c r="AY7" s="95">
        <v>43.057152581395499</v>
      </c>
      <c r="AZ7" s="22" t="s">
        <v>25</v>
      </c>
    </row>
    <row r="8" spans="1:52">
      <c r="A8" s="9">
        <v>13073055</v>
      </c>
      <c r="B8" s="5">
        <v>313</v>
      </c>
      <c r="C8" s="5" t="s">
        <v>29</v>
      </c>
      <c r="D8" s="18">
        <v>4668</v>
      </c>
      <c r="E8" s="18">
        <v>257700</v>
      </c>
      <c r="F8" s="42">
        <v>684576.13</v>
      </c>
      <c r="G8" s="53">
        <v>1</v>
      </c>
      <c r="H8" s="42">
        <v>900969.74</v>
      </c>
      <c r="I8" s="42" t="s">
        <v>24</v>
      </c>
      <c r="J8" s="53">
        <v>1</v>
      </c>
      <c r="K8" s="42">
        <v>1478509.7</v>
      </c>
      <c r="L8" s="655" t="s">
        <v>24</v>
      </c>
      <c r="M8" s="53">
        <v>0</v>
      </c>
      <c r="N8" s="53">
        <v>1</v>
      </c>
      <c r="O8" s="42">
        <v>9932094.6500000004</v>
      </c>
      <c r="P8" s="53">
        <v>0</v>
      </c>
      <c r="Q8" s="42">
        <v>0</v>
      </c>
      <c r="R8" s="53">
        <v>1</v>
      </c>
      <c r="S8" s="42">
        <v>1492005.63</v>
      </c>
      <c r="T8" s="18">
        <v>330</v>
      </c>
      <c r="U8" s="53">
        <v>0</v>
      </c>
      <c r="V8" s="53">
        <v>330</v>
      </c>
      <c r="W8" s="18">
        <v>1</v>
      </c>
      <c r="X8" s="18">
        <v>290</v>
      </c>
      <c r="Y8" s="18">
        <v>1</v>
      </c>
      <c r="Z8" s="18">
        <v>0</v>
      </c>
      <c r="AA8" s="42">
        <v>3823252.03</v>
      </c>
      <c r="AB8" s="42">
        <v>819.03428234790056</v>
      </c>
      <c r="AC8" s="42" t="s">
        <v>32</v>
      </c>
      <c r="AD8" s="18" t="s">
        <v>28</v>
      </c>
      <c r="AE8" s="42" t="s">
        <v>28</v>
      </c>
      <c r="AF8" s="42">
        <v>11264154.859999999</v>
      </c>
      <c r="AG8" s="42">
        <v>0</v>
      </c>
      <c r="AH8" s="42">
        <v>0</v>
      </c>
      <c r="AI8" s="42" t="s">
        <v>24</v>
      </c>
      <c r="AJ8" s="42">
        <v>1492005.63</v>
      </c>
      <c r="AK8" s="18">
        <v>22600</v>
      </c>
      <c r="AL8" s="42">
        <v>22705.83</v>
      </c>
      <c r="AM8" s="18">
        <v>2500</v>
      </c>
      <c r="AN8" s="42">
        <v>2887.5</v>
      </c>
      <c r="AO8" s="20">
        <v>0</v>
      </c>
      <c r="AP8" s="48">
        <v>0</v>
      </c>
      <c r="AQ8" s="25">
        <v>2401272</v>
      </c>
      <c r="AR8" s="25">
        <v>3436609.54</v>
      </c>
      <c r="AS8" s="25">
        <v>1035337.54</v>
      </c>
      <c r="AT8" s="25">
        <v>613503.14</v>
      </c>
      <c r="AU8" s="25">
        <v>4050112.68</v>
      </c>
      <c r="AV8" s="22">
        <v>1444352.22</v>
      </c>
      <c r="AW8" s="22">
        <v>2605760.46</v>
      </c>
      <c r="AX8" s="57">
        <v>42.028406287902001</v>
      </c>
      <c r="AY8" s="57">
        <v>35.662025580977172</v>
      </c>
      <c r="AZ8" s="22" t="s">
        <v>25</v>
      </c>
    </row>
    <row r="9" spans="1:52">
      <c r="A9" s="9">
        <v>13073070</v>
      </c>
      <c r="B9" s="5">
        <v>314</v>
      </c>
      <c r="C9" s="5" t="s">
        <v>30</v>
      </c>
      <c r="D9" s="665">
        <v>4310</v>
      </c>
      <c r="E9" s="665">
        <v>38800</v>
      </c>
      <c r="F9" s="778">
        <v>203880.64</v>
      </c>
      <c r="G9" s="779">
        <v>0</v>
      </c>
      <c r="H9" s="778" t="s">
        <v>24</v>
      </c>
      <c r="I9" s="778">
        <v>36115.9</v>
      </c>
      <c r="J9" s="779">
        <v>0</v>
      </c>
      <c r="K9" s="778" t="s">
        <v>24</v>
      </c>
      <c r="L9" s="779" t="s">
        <v>24</v>
      </c>
      <c r="M9" s="779">
        <v>1</v>
      </c>
      <c r="N9" s="779">
        <v>0</v>
      </c>
      <c r="O9" s="778">
        <v>0</v>
      </c>
      <c r="P9" s="779">
        <v>1</v>
      </c>
      <c r="Q9" s="778">
        <v>2092428.11</v>
      </c>
      <c r="R9" s="779">
        <v>1</v>
      </c>
      <c r="S9" s="780">
        <v>5172.6499999999996</v>
      </c>
      <c r="T9" s="665">
        <v>280</v>
      </c>
      <c r="U9" s="779">
        <v>0</v>
      </c>
      <c r="V9" s="779">
        <v>400</v>
      </c>
      <c r="W9" s="665">
        <v>0</v>
      </c>
      <c r="X9" s="665">
        <v>360</v>
      </c>
      <c r="Y9" s="665">
        <v>0</v>
      </c>
      <c r="Z9" s="665">
        <v>0</v>
      </c>
      <c r="AA9" s="778">
        <v>5173394.74</v>
      </c>
      <c r="AB9" s="778">
        <v>1200.3236055684456</v>
      </c>
      <c r="AC9" s="778" t="s">
        <v>32</v>
      </c>
      <c r="AD9" s="665" t="s">
        <v>28</v>
      </c>
      <c r="AE9" s="778" t="s">
        <v>28</v>
      </c>
      <c r="AF9" s="778">
        <v>14119184.609999999</v>
      </c>
      <c r="AG9" s="778">
        <v>66571.02</v>
      </c>
      <c r="AH9" s="778">
        <v>-36115.9</v>
      </c>
      <c r="AI9" s="778">
        <v>203880.64</v>
      </c>
      <c r="AJ9" s="778">
        <v>-2087255.4600000002</v>
      </c>
      <c r="AK9" s="665">
        <v>18500</v>
      </c>
      <c r="AL9" s="778">
        <v>17303.59</v>
      </c>
      <c r="AM9" s="665">
        <v>0</v>
      </c>
      <c r="AN9" s="778">
        <v>0</v>
      </c>
      <c r="AO9" s="592">
        <v>25000</v>
      </c>
      <c r="AP9" s="596">
        <v>43875</v>
      </c>
      <c r="AQ9" s="596" t="s">
        <v>24</v>
      </c>
      <c r="AR9" s="596">
        <v>1873641.69</v>
      </c>
      <c r="AS9" s="596" t="s">
        <v>24</v>
      </c>
      <c r="AT9" s="596">
        <v>1179071.68</v>
      </c>
      <c r="AU9" s="596">
        <v>3052713.37</v>
      </c>
      <c r="AV9" s="596">
        <v>1233524.8500000001</v>
      </c>
      <c r="AW9" s="596">
        <v>1819188.52</v>
      </c>
      <c r="AX9" s="623">
        <v>65.835685477301695</v>
      </c>
      <c r="AY9" s="623">
        <v>40.407490009453461</v>
      </c>
      <c r="AZ9" s="596" t="s">
        <v>25</v>
      </c>
    </row>
    <row r="10" spans="1:52">
      <c r="A10" s="9">
        <v>13073080</v>
      </c>
      <c r="B10" s="5">
        <v>315</v>
      </c>
      <c r="C10" s="5" t="s">
        <v>31</v>
      </c>
      <c r="D10" s="20">
        <v>10276</v>
      </c>
      <c r="E10" s="20">
        <v>2583900</v>
      </c>
      <c r="F10" s="25">
        <v>6059330.8200000003</v>
      </c>
      <c r="G10" s="45">
        <v>1</v>
      </c>
      <c r="H10" s="25">
        <v>5298498.8899999997</v>
      </c>
      <c r="I10" s="25">
        <v>0</v>
      </c>
      <c r="J10" s="45">
        <v>1</v>
      </c>
      <c r="K10" s="27">
        <v>3469683.25</v>
      </c>
      <c r="L10" s="653" t="s">
        <v>167</v>
      </c>
      <c r="M10" s="45">
        <v>1</v>
      </c>
      <c r="N10" s="45">
        <v>1</v>
      </c>
      <c r="O10" s="25">
        <v>11975508.779999999</v>
      </c>
      <c r="P10" s="45">
        <v>0</v>
      </c>
      <c r="Q10" s="25">
        <v>0</v>
      </c>
      <c r="R10" s="45">
        <v>1</v>
      </c>
      <c r="S10" s="25">
        <v>3771273.26</v>
      </c>
      <c r="T10" s="20">
        <v>255</v>
      </c>
      <c r="U10" s="45">
        <v>1</v>
      </c>
      <c r="V10" s="45">
        <v>380</v>
      </c>
      <c r="W10" s="20">
        <v>0</v>
      </c>
      <c r="X10" s="20">
        <v>370</v>
      </c>
      <c r="Y10" s="20">
        <v>0</v>
      </c>
      <c r="Z10" s="20">
        <v>0</v>
      </c>
      <c r="AA10" s="48">
        <v>15137443</v>
      </c>
      <c r="AB10" s="25">
        <v>1473.0870961463604</v>
      </c>
      <c r="AC10" s="25" t="s">
        <v>32</v>
      </c>
      <c r="AD10" s="47" t="s">
        <v>28</v>
      </c>
      <c r="AE10" s="25" t="s">
        <v>28</v>
      </c>
      <c r="AF10" s="25">
        <v>12692209.789999999</v>
      </c>
      <c r="AG10" s="25" t="s">
        <v>168</v>
      </c>
      <c r="AH10" s="25">
        <v>3469683.25</v>
      </c>
      <c r="AI10" s="25">
        <v>6059330.8200000003</v>
      </c>
      <c r="AJ10" s="25">
        <v>3771273.26</v>
      </c>
      <c r="AK10" s="20">
        <v>23000</v>
      </c>
      <c r="AL10" s="25">
        <v>20518.77</v>
      </c>
      <c r="AM10" s="20">
        <v>29000</v>
      </c>
      <c r="AN10" s="25">
        <v>32763.32</v>
      </c>
      <c r="AO10" s="20">
        <v>0</v>
      </c>
      <c r="AP10" s="48">
        <v>0</v>
      </c>
      <c r="AQ10" s="25">
        <v>3734565.35</v>
      </c>
      <c r="AR10" s="25">
        <v>10778619.27</v>
      </c>
      <c r="AS10" s="25">
        <v>7044053.9199999999</v>
      </c>
      <c r="AT10" s="25">
        <v>2500993.65</v>
      </c>
      <c r="AU10" s="25">
        <v>13332895.01</v>
      </c>
      <c r="AV10" s="22">
        <v>2761028.58</v>
      </c>
      <c r="AW10" s="22">
        <v>10571866.43</v>
      </c>
      <c r="AX10" s="21">
        <v>0.25489786956479449</v>
      </c>
      <c r="AY10" s="21">
        <v>0.20708395122958373</v>
      </c>
      <c r="AZ10" s="22" t="s">
        <v>25</v>
      </c>
    </row>
    <row r="11" spans="1:52">
      <c r="A11" s="9">
        <v>13073089</v>
      </c>
      <c r="B11" s="5">
        <v>316</v>
      </c>
      <c r="C11" s="5" t="s">
        <v>33</v>
      </c>
      <c r="D11" s="20">
        <v>4004</v>
      </c>
      <c r="E11" s="20">
        <v>-16300</v>
      </c>
      <c r="F11" s="25">
        <v>-287728.51</v>
      </c>
      <c r="G11" s="1076">
        <v>1</v>
      </c>
      <c r="H11" s="25" t="s">
        <v>24</v>
      </c>
      <c r="I11" s="25">
        <v>-721131.96</v>
      </c>
      <c r="J11" s="45">
        <v>1</v>
      </c>
      <c r="K11" s="25">
        <v>1787296.21</v>
      </c>
      <c r="L11" s="655" t="s">
        <v>24</v>
      </c>
      <c r="M11" s="45">
        <v>1</v>
      </c>
      <c r="N11" s="45">
        <v>1</v>
      </c>
      <c r="O11" s="25">
        <v>20997510.010000002</v>
      </c>
      <c r="P11" s="45">
        <v>0</v>
      </c>
      <c r="Q11" s="25">
        <v>0</v>
      </c>
      <c r="R11" s="45">
        <v>1</v>
      </c>
      <c r="S11" s="25">
        <v>1289766.27</v>
      </c>
      <c r="T11" s="20">
        <v>300</v>
      </c>
      <c r="U11" s="45">
        <v>1</v>
      </c>
      <c r="V11" s="45">
        <v>300</v>
      </c>
      <c r="W11" s="20">
        <v>0</v>
      </c>
      <c r="X11" s="20">
        <v>200</v>
      </c>
      <c r="Y11" s="20">
        <v>1</v>
      </c>
      <c r="Z11" s="20">
        <v>0</v>
      </c>
      <c r="AA11" s="48">
        <v>286863.57</v>
      </c>
      <c r="AB11" s="25">
        <v>71.644248251748252</v>
      </c>
      <c r="AC11" s="25" t="s">
        <v>28</v>
      </c>
      <c r="AD11" s="47" t="s">
        <v>28</v>
      </c>
      <c r="AE11" s="25" t="s">
        <v>28</v>
      </c>
      <c r="AF11" s="25">
        <v>21569505.120000001</v>
      </c>
      <c r="AG11" s="25">
        <v>-443515.68</v>
      </c>
      <c r="AH11" s="42" t="s">
        <v>24</v>
      </c>
      <c r="AI11" s="25">
        <v>-287728.51</v>
      </c>
      <c r="AJ11" s="25">
        <v>1289766.27</v>
      </c>
      <c r="AK11" s="20">
        <v>16000</v>
      </c>
      <c r="AL11" s="25">
        <v>15285.01</v>
      </c>
      <c r="AM11" s="20">
        <v>0</v>
      </c>
      <c r="AN11" s="25">
        <v>0</v>
      </c>
      <c r="AO11" s="20">
        <v>0</v>
      </c>
      <c r="AP11" s="48">
        <v>0</v>
      </c>
      <c r="AQ11" s="42">
        <v>1742734.19</v>
      </c>
      <c r="AR11" s="42">
        <v>1488493.65</v>
      </c>
      <c r="AS11" s="42">
        <v>-254240.54000000004</v>
      </c>
      <c r="AT11" s="42">
        <v>802839.42</v>
      </c>
      <c r="AU11" s="42">
        <v>2291333.0699999998</v>
      </c>
      <c r="AV11" s="62">
        <v>1210456.44</v>
      </c>
      <c r="AW11" s="62">
        <v>1080876.6299999999</v>
      </c>
      <c r="AX11" s="62">
        <v>81.320900495611795</v>
      </c>
      <c r="AY11" s="62">
        <v>52.827607467822212</v>
      </c>
      <c r="AZ11" s="22" t="s">
        <v>25</v>
      </c>
    </row>
    <row r="12" spans="1:52">
      <c r="A12" s="9">
        <v>13073105</v>
      </c>
      <c r="B12" s="5">
        <v>317</v>
      </c>
      <c r="C12" s="5" t="s">
        <v>34</v>
      </c>
      <c r="D12" s="20">
        <v>3065</v>
      </c>
      <c r="E12" s="20">
        <v>247600</v>
      </c>
      <c r="F12" s="25">
        <v>368636.62</v>
      </c>
      <c r="G12" s="45">
        <v>1</v>
      </c>
      <c r="H12" s="25">
        <v>268143.93</v>
      </c>
      <c r="I12" s="25" t="s">
        <v>169</v>
      </c>
      <c r="J12" s="45">
        <v>1</v>
      </c>
      <c r="K12" s="25">
        <v>268143.93</v>
      </c>
      <c r="L12" s="654" t="s">
        <v>169</v>
      </c>
      <c r="M12" s="45">
        <v>0</v>
      </c>
      <c r="N12" s="45">
        <v>1</v>
      </c>
      <c r="O12" s="25">
        <v>18464339.120000001</v>
      </c>
      <c r="P12" s="45">
        <v>0</v>
      </c>
      <c r="Q12" s="25">
        <v>0</v>
      </c>
      <c r="R12" s="45">
        <v>1</v>
      </c>
      <c r="S12" s="25">
        <v>878194.72</v>
      </c>
      <c r="T12" s="20">
        <v>300</v>
      </c>
      <c r="U12" s="45">
        <v>0</v>
      </c>
      <c r="V12" s="45">
        <v>400</v>
      </c>
      <c r="W12" s="20">
        <v>0</v>
      </c>
      <c r="X12" s="20">
        <v>385</v>
      </c>
      <c r="Y12" s="20">
        <v>0</v>
      </c>
      <c r="Z12" s="20">
        <v>0</v>
      </c>
      <c r="AA12" s="48">
        <v>2102106.1800000002</v>
      </c>
      <c r="AB12" s="25">
        <v>685.84214681892342</v>
      </c>
      <c r="AC12" s="25" t="s">
        <v>28</v>
      </c>
      <c r="AD12" s="47" t="s">
        <v>28</v>
      </c>
      <c r="AE12" s="25" t="s">
        <v>28</v>
      </c>
      <c r="AF12" s="25">
        <v>18201660.809999999</v>
      </c>
      <c r="AG12" s="25" t="s">
        <v>169</v>
      </c>
      <c r="AH12" s="25">
        <v>878194.72</v>
      </c>
      <c r="AI12" s="25">
        <v>368636.02</v>
      </c>
      <c r="AJ12" s="25">
        <v>878194.72</v>
      </c>
      <c r="AK12" s="20">
        <v>8000</v>
      </c>
      <c r="AL12" s="25">
        <v>7420.52</v>
      </c>
      <c r="AM12" s="20">
        <v>500</v>
      </c>
      <c r="AN12" s="25">
        <v>600</v>
      </c>
      <c r="AO12" s="20">
        <v>215000</v>
      </c>
      <c r="AP12" s="48">
        <v>214007.64</v>
      </c>
      <c r="AQ12" s="25">
        <v>1999327.11096</v>
      </c>
      <c r="AR12" s="25">
        <v>3072982.26</v>
      </c>
      <c r="AS12" s="25">
        <v>1073655.1490399998</v>
      </c>
      <c r="AT12" s="25">
        <v>247258.94</v>
      </c>
      <c r="AU12" s="25">
        <v>3320241.1999999997</v>
      </c>
      <c r="AV12" s="22">
        <v>1073526.51</v>
      </c>
      <c r="AW12" s="22">
        <v>2246714.6899999995</v>
      </c>
      <c r="AX12" s="19">
        <v>0.3493435429074036</v>
      </c>
      <c r="AY12" s="19">
        <v>0.32332786846931483</v>
      </c>
      <c r="AZ12" s="22" t="s">
        <v>25</v>
      </c>
    </row>
    <row r="13" spans="1:52">
      <c r="A13" s="9">
        <v>13073005</v>
      </c>
      <c r="B13" s="5">
        <v>5351</v>
      </c>
      <c r="C13" s="5" t="s">
        <v>35</v>
      </c>
      <c r="D13" s="41">
        <v>939</v>
      </c>
      <c r="E13" s="41">
        <v>-438900</v>
      </c>
      <c r="F13" s="27">
        <v>-343740.02</v>
      </c>
      <c r="G13" s="1076">
        <v>1</v>
      </c>
      <c r="H13" s="27">
        <v>0</v>
      </c>
      <c r="I13" s="27">
        <v>318451.94</v>
      </c>
      <c r="J13" s="32">
        <v>1</v>
      </c>
      <c r="K13" s="27">
        <v>326215.34000000003</v>
      </c>
      <c r="L13" s="655" t="s">
        <v>24</v>
      </c>
      <c r="M13" s="32">
        <v>0</v>
      </c>
      <c r="N13" s="32">
        <v>1</v>
      </c>
      <c r="O13" s="27">
        <v>10000</v>
      </c>
      <c r="P13" s="32">
        <v>0</v>
      </c>
      <c r="Q13" s="27">
        <v>0</v>
      </c>
      <c r="R13" s="32">
        <v>1</v>
      </c>
      <c r="S13" s="27">
        <v>326215.34000000003</v>
      </c>
      <c r="T13" s="41">
        <v>300</v>
      </c>
      <c r="U13" s="32">
        <v>0</v>
      </c>
      <c r="V13" s="32">
        <v>320</v>
      </c>
      <c r="W13" s="41">
        <v>1</v>
      </c>
      <c r="X13" s="41">
        <v>300</v>
      </c>
      <c r="Y13" s="41">
        <v>1</v>
      </c>
      <c r="Z13" s="41">
        <v>0</v>
      </c>
      <c r="AA13" s="49">
        <v>0</v>
      </c>
      <c r="AB13" s="27">
        <v>0</v>
      </c>
      <c r="AC13" s="27" t="s">
        <v>28</v>
      </c>
      <c r="AD13" s="51" t="s">
        <v>28</v>
      </c>
      <c r="AE13" s="27" t="s">
        <v>28</v>
      </c>
      <c r="AF13" s="27">
        <v>3263344.09</v>
      </c>
      <c r="AG13" s="27">
        <v>-72926.259999999995</v>
      </c>
      <c r="AH13" s="27">
        <v>-318451.94</v>
      </c>
      <c r="AI13" s="27">
        <v>-343740.02</v>
      </c>
      <c r="AJ13" s="27">
        <v>326215.34000000003</v>
      </c>
      <c r="AK13" s="41">
        <v>4100</v>
      </c>
      <c r="AL13" s="27">
        <v>3914.92</v>
      </c>
      <c r="AM13" s="41">
        <v>0</v>
      </c>
      <c r="AN13" s="27">
        <v>0</v>
      </c>
      <c r="AO13" s="41">
        <v>0</v>
      </c>
      <c r="AP13" s="49">
        <v>0</v>
      </c>
      <c r="AQ13" s="27">
        <v>375109.56</v>
      </c>
      <c r="AR13" s="27">
        <v>263557.45</v>
      </c>
      <c r="AS13" s="27">
        <v>-111552.10999999999</v>
      </c>
      <c r="AT13" s="27">
        <v>202175.1</v>
      </c>
      <c r="AU13" s="27">
        <v>465732.55000000005</v>
      </c>
      <c r="AV13" s="27">
        <v>297722.11</v>
      </c>
      <c r="AW13" s="27">
        <v>168010.44000000006</v>
      </c>
      <c r="AX13" s="27">
        <v>112.96288911582654</v>
      </c>
      <c r="AY13" s="27">
        <v>63.925553410428357</v>
      </c>
      <c r="AZ13" s="27">
        <v>121800</v>
      </c>
    </row>
    <row r="14" spans="1:52">
      <c r="A14" s="9">
        <v>13073037</v>
      </c>
      <c r="B14" s="5">
        <v>5351</v>
      </c>
      <c r="C14" s="5" t="s">
        <v>36</v>
      </c>
      <c r="D14" s="41">
        <v>794</v>
      </c>
      <c r="E14" s="41">
        <v>87200</v>
      </c>
      <c r="F14" s="27">
        <v>141319.67999999999</v>
      </c>
      <c r="G14" s="32">
        <v>1</v>
      </c>
      <c r="H14" s="27">
        <v>40626.01</v>
      </c>
      <c r="I14" s="27">
        <v>0</v>
      </c>
      <c r="J14" s="32">
        <v>1</v>
      </c>
      <c r="K14" s="27">
        <v>95718.6</v>
      </c>
      <c r="L14" s="655" t="s">
        <v>24</v>
      </c>
      <c r="M14" s="32">
        <v>0</v>
      </c>
      <c r="N14" s="32">
        <v>1</v>
      </c>
      <c r="O14" s="27">
        <v>25768.560000000001</v>
      </c>
      <c r="P14" s="32">
        <v>0</v>
      </c>
      <c r="Q14" s="27">
        <v>0</v>
      </c>
      <c r="R14" s="32">
        <v>1</v>
      </c>
      <c r="S14" s="27">
        <v>95718.6</v>
      </c>
      <c r="T14" s="41">
        <v>300</v>
      </c>
      <c r="U14" s="32">
        <v>0</v>
      </c>
      <c r="V14" s="32">
        <v>350</v>
      </c>
      <c r="W14" s="41">
        <v>0</v>
      </c>
      <c r="X14" s="41">
        <v>380</v>
      </c>
      <c r="Y14" s="41">
        <v>0</v>
      </c>
      <c r="Z14" s="41">
        <v>0</v>
      </c>
      <c r="AA14" s="49">
        <v>296048.34707326302</v>
      </c>
      <c r="AB14" s="27">
        <v>372.85686029378212</v>
      </c>
      <c r="AC14" s="27" t="s">
        <v>28</v>
      </c>
      <c r="AD14" s="51" t="s">
        <v>28</v>
      </c>
      <c r="AE14" s="27" t="s">
        <v>28</v>
      </c>
      <c r="AF14" s="27">
        <v>960421.78899999999</v>
      </c>
      <c r="AG14" s="27">
        <v>145833.62</v>
      </c>
      <c r="AH14" s="27">
        <v>40626.01</v>
      </c>
      <c r="AI14" s="27">
        <v>141319.67999999999</v>
      </c>
      <c r="AJ14" s="27">
        <v>95718.6</v>
      </c>
      <c r="AK14" s="41">
        <v>2800</v>
      </c>
      <c r="AL14" s="27">
        <v>2911.89</v>
      </c>
      <c r="AM14" s="41">
        <v>0</v>
      </c>
      <c r="AN14" s="27">
        <v>0</v>
      </c>
      <c r="AO14" s="41">
        <v>0</v>
      </c>
      <c r="AP14" s="49">
        <v>0</v>
      </c>
      <c r="AQ14" s="27">
        <v>224240.69</v>
      </c>
      <c r="AR14" s="27">
        <v>238707.73</v>
      </c>
      <c r="AS14" s="27">
        <v>14467.040000000008</v>
      </c>
      <c r="AT14" s="27">
        <v>238719.53</v>
      </c>
      <c r="AU14" s="27">
        <v>477427.26</v>
      </c>
      <c r="AV14" s="27">
        <v>211382.35</v>
      </c>
      <c r="AW14" s="27">
        <v>266044.91000000003</v>
      </c>
      <c r="AX14" s="27">
        <v>88.552787963758021</v>
      </c>
      <c r="AY14" s="27">
        <v>44.275299655072061</v>
      </c>
      <c r="AZ14" s="27">
        <v>86500</v>
      </c>
    </row>
    <row r="15" spans="1:52">
      <c r="A15" s="9">
        <v>13073044</v>
      </c>
      <c r="B15" s="5">
        <v>5351</v>
      </c>
      <c r="C15" s="5" t="s">
        <v>37</v>
      </c>
      <c r="D15" s="41">
        <v>642</v>
      </c>
      <c r="E15" s="41">
        <v>64000</v>
      </c>
      <c r="F15" s="27">
        <v>107662.86</v>
      </c>
      <c r="G15" s="32">
        <v>1</v>
      </c>
      <c r="H15" s="27">
        <v>140033.18</v>
      </c>
      <c r="I15" s="27">
        <v>0</v>
      </c>
      <c r="J15" s="32">
        <v>1</v>
      </c>
      <c r="K15" s="27">
        <v>173724.47</v>
      </c>
      <c r="L15" s="655" t="s">
        <v>24</v>
      </c>
      <c r="M15" s="32">
        <v>0</v>
      </c>
      <c r="N15" s="32">
        <v>1</v>
      </c>
      <c r="O15" s="27">
        <v>42675.69</v>
      </c>
      <c r="P15" s="32">
        <v>0</v>
      </c>
      <c r="Q15" s="27">
        <v>0</v>
      </c>
      <c r="R15" s="32">
        <v>1</v>
      </c>
      <c r="S15" s="27">
        <v>173724.47</v>
      </c>
      <c r="T15" s="41">
        <v>320</v>
      </c>
      <c r="U15" s="32">
        <v>0</v>
      </c>
      <c r="V15" s="32">
        <v>350</v>
      </c>
      <c r="W15" s="41">
        <v>0</v>
      </c>
      <c r="X15" s="41">
        <v>300</v>
      </c>
      <c r="Y15" s="41">
        <v>1</v>
      </c>
      <c r="Z15" s="41">
        <v>0</v>
      </c>
      <c r="AA15" s="49">
        <v>18863.49095447969</v>
      </c>
      <c r="AB15" s="27">
        <v>29.382384664298584</v>
      </c>
      <c r="AC15" s="27" t="s">
        <v>28</v>
      </c>
      <c r="AD15" s="51" t="s">
        <v>28</v>
      </c>
      <c r="AE15" s="27" t="s">
        <v>28</v>
      </c>
      <c r="AF15" s="27">
        <v>2573974.0299999998</v>
      </c>
      <c r="AG15" s="27">
        <v>0</v>
      </c>
      <c r="AH15" s="27">
        <v>140033.18</v>
      </c>
      <c r="AI15" s="27">
        <v>107662.86</v>
      </c>
      <c r="AJ15" s="27">
        <v>173724.47</v>
      </c>
      <c r="AK15" s="41">
        <v>1900</v>
      </c>
      <c r="AL15" s="27">
        <v>2020.84</v>
      </c>
      <c r="AM15" s="41">
        <v>0</v>
      </c>
      <c r="AN15" s="27">
        <v>0</v>
      </c>
      <c r="AO15" s="41">
        <v>0</v>
      </c>
      <c r="AP15" s="49">
        <v>0</v>
      </c>
      <c r="AQ15" s="27">
        <v>242810.23999999999</v>
      </c>
      <c r="AR15" s="27">
        <v>255503.89</v>
      </c>
      <c r="AS15" s="27">
        <v>12693.650000000023</v>
      </c>
      <c r="AT15" s="27">
        <v>145697.59</v>
      </c>
      <c r="AU15" s="27">
        <v>401201.48</v>
      </c>
      <c r="AV15" s="27">
        <v>174305.25</v>
      </c>
      <c r="AW15" s="27">
        <v>226896.22999999998</v>
      </c>
      <c r="AX15" s="27">
        <v>68.220194220917733</v>
      </c>
      <c r="AY15" s="27">
        <v>43.445814307564376</v>
      </c>
      <c r="AZ15" s="27">
        <v>71300</v>
      </c>
    </row>
    <row r="16" spans="1:52">
      <c r="A16" s="9">
        <v>13073046</v>
      </c>
      <c r="B16" s="5">
        <v>5351</v>
      </c>
      <c r="C16" s="5" t="s">
        <v>38</v>
      </c>
      <c r="D16" s="41">
        <v>1782</v>
      </c>
      <c r="E16" s="41">
        <v>265900</v>
      </c>
      <c r="F16" s="27">
        <v>206509.1</v>
      </c>
      <c r="G16" s="32">
        <v>1</v>
      </c>
      <c r="H16" s="27">
        <v>236031.48</v>
      </c>
      <c r="I16" s="27">
        <v>0</v>
      </c>
      <c r="J16" s="32">
        <v>1</v>
      </c>
      <c r="K16" s="27">
        <v>415147.05</v>
      </c>
      <c r="L16" s="655" t="s">
        <v>24</v>
      </c>
      <c r="M16" s="32">
        <v>0</v>
      </c>
      <c r="N16" s="32">
        <v>1</v>
      </c>
      <c r="O16" s="27">
        <v>93085.21</v>
      </c>
      <c r="P16" s="32">
        <v>0</v>
      </c>
      <c r="Q16" s="27">
        <v>0</v>
      </c>
      <c r="R16" s="32">
        <v>1</v>
      </c>
      <c r="S16" s="27">
        <v>415147.05</v>
      </c>
      <c r="T16" s="41">
        <v>300</v>
      </c>
      <c r="U16" s="32">
        <v>0</v>
      </c>
      <c r="V16" s="32">
        <v>350</v>
      </c>
      <c r="W16" s="41">
        <v>0</v>
      </c>
      <c r="X16" s="41">
        <v>300</v>
      </c>
      <c r="Y16" s="41">
        <v>1</v>
      </c>
      <c r="Z16" s="41">
        <v>0</v>
      </c>
      <c r="AA16" s="49">
        <v>1085919.3399999999</v>
      </c>
      <c r="AB16" s="27">
        <v>609.38234567901225</v>
      </c>
      <c r="AC16" s="27" t="s">
        <v>28</v>
      </c>
      <c r="AD16" s="51" t="s">
        <v>28</v>
      </c>
      <c r="AE16" s="27" t="s">
        <v>28</v>
      </c>
      <c r="AF16" s="27">
        <v>4057399.87</v>
      </c>
      <c r="AG16" s="27">
        <v>179856.59</v>
      </c>
      <c r="AH16" s="27">
        <v>236031.48</v>
      </c>
      <c r="AI16" s="27">
        <v>206509.1</v>
      </c>
      <c r="AJ16" s="27">
        <v>415147.05</v>
      </c>
      <c r="AK16" s="41">
        <v>4800</v>
      </c>
      <c r="AL16" s="27">
        <v>4895.25</v>
      </c>
      <c r="AM16" s="41">
        <v>0</v>
      </c>
      <c r="AN16" s="27">
        <v>0</v>
      </c>
      <c r="AO16" s="41">
        <v>0</v>
      </c>
      <c r="AP16" s="49">
        <v>0</v>
      </c>
      <c r="AQ16" s="27">
        <v>1283111.3700000001</v>
      </c>
      <c r="AR16" s="27">
        <v>1541571.96</v>
      </c>
      <c r="AS16" s="27">
        <v>258460.58999999985</v>
      </c>
      <c r="AT16" s="27">
        <v>53509.52</v>
      </c>
      <c r="AU16" s="27">
        <v>1595081.48</v>
      </c>
      <c r="AV16" s="27">
        <v>676331.32</v>
      </c>
      <c r="AW16" s="27">
        <v>918750.16</v>
      </c>
      <c r="AX16" s="27">
        <v>43.872834843207706</v>
      </c>
      <c r="AY16" s="27">
        <v>42.401051512428069</v>
      </c>
      <c r="AZ16" s="27">
        <v>276600</v>
      </c>
    </row>
    <row r="17" spans="1:52">
      <c r="A17" s="9">
        <v>13073066</v>
      </c>
      <c r="B17" s="5">
        <v>5351</v>
      </c>
      <c r="C17" s="5" t="s">
        <v>39</v>
      </c>
      <c r="D17" s="41">
        <v>992</v>
      </c>
      <c r="E17" s="41">
        <v>229000</v>
      </c>
      <c r="F17" s="27">
        <v>266631.96000000002</v>
      </c>
      <c r="G17" s="32">
        <v>1</v>
      </c>
      <c r="H17" s="27">
        <v>205559.4</v>
      </c>
      <c r="I17" s="27">
        <v>0</v>
      </c>
      <c r="J17" s="32">
        <v>1</v>
      </c>
      <c r="K17" s="27">
        <v>236769.06</v>
      </c>
      <c r="L17" s="655" t="s">
        <v>24</v>
      </c>
      <c r="M17" s="32">
        <v>0</v>
      </c>
      <c r="N17" s="32">
        <v>1</v>
      </c>
      <c r="O17" s="27">
        <v>29896.33</v>
      </c>
      <c r="P17" s="32">
        <v>0</v>
      </c>
      <c r="Q17" s="27">
        <v>0</v>
      </c>
      <c r="R17" s="32">
        <v>1</v>
      </c>
      <c r="S17" s="27">
        <v>236769.06</v>
      </c>
      <c r="T17" s="41">
        <v>300</v>
      </c>
      <c r="U17" s="32">
        <v>0</v>
      </c>
      <c r="V17" s="32">
        <v>350</v>
      </c>
      <c r="W17" s="41">
        <v>0</v>
      </c>
      <c r="X17" s="41">
        <v>300</v>
      </c>
      <c r="Y17" s="41">
        <v>1</v>
      </c>
      <c r="Z17" s="41">
        <v>0</v>
      </c>
      <c r="AA17" s="49">
        <v>96135</v>
      </c>
      <c r="AB17" s="27">
        <v>96.910282258064512</v>
      </c>
      <c r="AC17" s="27" t="s">
        <v>28</v>
      </c>
      <c r="AD17" s="51" t="s">
        <v>28</v>
      </c>
      <c r="AE17" s="27" t="s">
        <v>28</v>
      </c>
      <c r="AF17" s="27">
        <v>1587560.33</v>
      </c>
      <c r="AG17" s="27">
        <v>197137.35</v>
      </c>
      <c r="AH17" s="27">
        <v>205559.4</v>
      </c>
      <c r="AI17" s="27">
        <v>266631.96000000002</v>
      </c>
      <c r="AJ17" s="27">
        <v>236769.06</v>
      </c>
      <c r="AK17" s="41">
        <v>3400</v>
      </c>
      <c r="AL17" s="27">
        <v>3338.56</v>
      </c>
      <c r="AM17" s="41">
        <v>0</v>
      </c>
      <c r="AN17" s="27">
        <v>0</v>
      </c>
      <c r="AO17" s="41">
        <v>0</v>
      </c>
      <c r="AP17" s="49">
        <v>0</v>
      </c>
      <c r="AQ17" s="27">
        <v>259523.13</v>
      </c>
      <c r="AR17" s="27">
        <v>388790.27</v>
      </c>
      <c r="AS17" s="27">
        <v>129267.14000000001</v>
      </c>
      <c r="AT17" s="27">
        <v>286164.76</v>
      </c>
      <c r="AU17" s="27">
        <v>674955.03</v>
      </c>
      <c r="AV17" s="27">
        <v>195153.56</v>
      </c>
      <c r="AW17" s="27">
        <v>479801.47000000003</v>
      </c>
      <c r="AX17" s="27">
        <v>50.195073040279524</v>
      </c>
      <c r="AY17" s="27">
        <v>28.913564804458158</v>
      </c>
      <c r="AZ17" s="27">
        <v>79900</v>
      </c>
    </row>
    <row r="18" spans="1:52">
      <c r="A18" s="9">
        <v>13073068</v>
      </c>
      <c r="B18" s="5">
        <v>5351</v>
      </c>
      <c r="C18" s="5" t="s">
        <v>40</v>
      </c>
      <c r="D18" s="41">
        <v>1978</v>
      </c>
      <c r="E18" s="41">
        <v>147600</v>
      </c>
      <c r="F18" s="27">
        <v>300282.12</v>
      </c>
      <c r="G18" s="32">
        <v>1</v>
      </c>
      <c r="H18" s="27">
        <v>39603.57</v>
      </c>
      <c r="I18" s="27">
        <v>0</v>
      </c>
      <c r="J18" s="32">
        <v>1</v>
      </c>
      <c r="K18" s="27">
        <v>217027.07</v>
      </c>
      <c r="L18" s="655" t="s">
        <v>24</v>
      </c>
      <c r="M18" s="32">
        <v>0</v>
      </c>
      <c r="N18" s="32">
        <v>1</v>
      </c>
      <c r="O18" s="27">
        <v>73479.289999999994</v>
      </c>
      <c r="P18" s="32">
        <v>0</v>
      </c>
      <c r="Q18" s="27">
        <v>0</v>
      </c>
      <c r="R18" s="32">
        <v>1</v>
      </c>
      <c r="S18" s="27">
        <v>217027.07</v>
      </c>
      <c r="T18" s="41">
        <v>300</v>
      </c>
      <c r="U18" s="32">
        <v>0</v>
      </c>
      <c r="V18" s="32">
        <v>350</v>
      </c>
      <c r="W18" s="41">
        <v>0</v>
      </c>
      <c r="X18" s="41">
        <v>380</v>
      </c>
      <c r="Y18" s="41">
        <v>0</v>
      </c>
      <c r="Z18" s="41">
        <v>0</v>
      </c>
      <c r="AA18" s="49">
        <v>600746.06000000006</v>
      </c>
      <c r="AB18" s="27">
        <v>303.71388270980793</v>
      </c>
      <c r="AC18" s="27" t="s">
        <v>28</v>
      </c>
      <c r="AD18" s="51" t="s">
        <v>28</v>
      </c>
      <c r="AE18" s="27" t="s">
        <v>28</v>
      </c>
      <c r="AF18" s="27">
        <v>2203791.2999999998</v>
      </c>
      <c r="AG18" s="27">
        <v>189787.06</v>
      </c>
      <c r="AH18" s="27">
        <v>39603.57</v>
      </c>
      <c r="AI18" s="27">
        <v>387732.49</v>
      </c>
      <c r="AJ18" s="27">
        <v>217027.07</v>
      </c>
      <c r="AK18" s="41">
        <v>4100</v>
      </c>
      <c r="AL18" s="27">
        <v>4149.26</v>
      </c>
      <c r="AM18" s="41">
        <v>0</v>
      </c>
      <c r="AN18" s="27">
        <v>0</v>
      </c>
      <c r="AO18" s="41">
        <v>0</v>
      </c>
      <c r="AP18" s="49">
        <v>0</v>
      </c>
      <c r="AQ18" s="27">
        <v>672575.5</v>
      </c>
      <c r="AR18" s="27">
        <v>743764.32</v>
      </c>
      <c r="AS18" s="27">
        <v>71188.819999999949</v>
      </c>
      <c r="AT18" s="27">
        <v>514222.07</v>
      </c>
      <c r="AU18" s="27">
        <v>1257986.3899999999</v>
      </c>
      <c r="AV18" s="27">
        <v>531165.84</v>
      </c>
      <c r="AW18" s="27">
        <v>726820.54999999993</v>
      </c>
      <c r="AX18" s="27">
        <v>71.415880772554402</v>
      </c>
      <c r="AY18" s="27">
        <v>42.223496551500851</v>
      </c>
      <c r="AZ18" s="27">
        <v>217300</v>
      </c>
    </row>
    <row r="19" spans="1:52" ht="33" customHeight="1">
      <c r="A19" s="9">
        <v>13073009</v>
      </c>
      <c r="B19" s="5">
        <v>5352</v>
      </c>
      <c r="C19" s="5" t="s">
        <v>41</v>
      </c>
      <c r="D19" s="20">
        <v>8706</v>
      </c>
      <c r="E19" s="20">
        <v>0</v>
      </c>
      <c r="F19" s="29">
        <v>961883.78</v>
      </c>
      <c r="G19" s="54">
        <v>1</v>
      </c>
      <c r="H19" s="29">
        <v>115301.68</v>
      </c>
      <c r="I19" s="29">
        <v>0</v>
      </c>
      <c r="J19" s="54">
        <v>1</v>
      </c>
      <c r="K19" s="29">
        <v>148311.25</v>
      </c>
      <c r="L19" s="655" t="s">
        <v>24</v>
      </c>
      <c r="M19" s="54">
        <v>0</v>
      </c>
      <c r="N19" s="54">
        <v>1</v>
      </c>
      <c r="O19" s="29">
        <v>420054.68</v>
      </c>
      <c r="P19" s="54">
        <v>1</v>
      </c>
      <c r="Q19" s="29">
        <v>1589749.83</v>
      </c>
      <c r="R19" s="54">
        <v>1</v>
      </c>
      <c r="S19" s="29">
        <v>7358856.4100000001</v>
      </c>
      <c r="T19" s="28">
        <v>250</v>
      </c>
      <c r="U19" s="61">
        <v>1</v>
      </c>
      <c r="V19" s="54">
        <v>360</v>
      </c>
      <c r="W19" s="28">
        <v>0</v>
      </c>
      <c r="X19" s="28">
        <v>345</v>
      </c>
      <c r="Y19" s="28">
        <v>0</v>
      </c>
      <c r="Z19" s="28">
        <v>0</v>
      </c>
      <c r="AA19" s="50"/>
      <c r="AB19" s="29">
        <v>0</v>
      </c>
      <c r="AC19" s="29" t="s">
        <v>32</v>
      </c>
      <c r="AD19" s="52" t="s">
        <v>28</v>
      </c>
      <c r="AE19" s="29" t="s">
        <v>24</v>
      </c>
      <c r="AF19" s="29">
        <v>28825220.07</v>
      </c>
      <c r="AG19" s="56" t="s">
        <v>170</v>
      </c>
      <c r="AH19" s="56" t="s">
        <v>171</v>
      </c>
      <c r="AI19" s="46">
        <v>961883.78</v>
      </c>
      <c r="AJ19" s="29">
        <v>5769106.5800000001</v>
      </c>
      <c r="AK19" s="87">
        <v>25000</v>
      </c>
      <c r="AL19" s="25">
        <v>25026.76</v>
      </c>
      <c r="AM19" s="20">
        <v>15000</v>
      </c>
      <c r="AN19" s="25">
        <v>60165.82</v>
      </c>
      <c r="AO19" s="28">
        <v>20000</v>
      </c>
      <c r="AP19" s="50">
        <v>31766.9</v>
      </c>
      <c r="AQ19" s="29">
        <v>2627603.7000000002</v>
      </c>
      <c r="AR19" s="29">
        <v>3582875</v>
      </c>
      <c r="AS19" s="29">
        <v>955271.29999999981</v>
      </c>
      <c r="AT19" s="29">
        <v>2321457.89</v>
      </c>
      <c r="AU19" s="29">
        <v>5904332.8900000006</v>
      </c>
      <c r="AV19" s="24">
        <v>2244611.37</v>
      </c>
      <c r="AW19" s="24">
        <v>3659721.5200000005</v>
      </c>
      <c r="AX19" s="24">
        <v>62.648330460872906</v>
      </c>
      <c r="AY19" s="24">
        <v>38.016341758128746</v>
      </c>
      <c r="AZ19" s="24">
        <v>977058.88</v>
      </c>
    </row>
    <row r="20" spans="1:52">
      <c r="A20" s="9">
        <v>13073018</v>
      </c>
      <c r="B20" s="5">
        <v>5352</v>
      </c>
      <c r="C20" s="5" t="s">
        <v>42</v>
      </c>
      <c r="D20" s="20">
        <v>482</v>
      </c>
      <c r="E20" s="20">
        <v>0</v>
      </c>
      <c r="F20" s="29">
        <v>25728.49</v>
      </c>
      <c r="G20" s="54">
        <v>1</v>
      </c>
      <c r="H20" s="29">
        <v>3760.17</v>
      </c>
      <c r="I20" s="29">
        <v>0</v>
      </c>
      <c r="J20" s="54">
        <v>1</v>
      </c>
      <c r="K20" s="29">
        <v>6034.33</v>
      </c>
      <c r="L20" s="655" t="s">
        <v>24</v>
      </c>
      <c r="M20" s="54">
        <v>0</v>
      </c>
      <c r="N20" s="54">
        <v>0</v>
      </c>
      <c r="O20" s="29">
        <v>0</v>
      </c>
      <c r="P20" s="54">
        <v>1</v>
      </c>
      <c r="Q20" s="29">
        <v>31546.47</v>
      </c>
      <c r="R20" s="54">
        <v>1</v>
      </c>
      <c r="S20" s="29">
        <v>9263.83</v>
      </c>
      <c r="T20" s="28">
        <v>250</v>
      </c>
      <c r="U20" s="61">
        <v>1</v>
      </c>
      <c r="V20" s="54">
        <v>350</v>
      </c>
      <c r="W20" s="28">
        <v>0</v>
      </c>
      <c r="X20" s="28">
        <v>340</v>
      </c>
      <c r="Y20" s="28">
        <v>0</v>
      </c>
      <c r="Z20" s="28">
        <v>0</v>
      </c>
      <c r="AA20" s="50"/>
      <c r="AB20" s="29">
        <v>0</v>
      </c>
      <c r="AC20" s="29" t="s">
        <v>28</v>
      </c>
      <c r="AD20" s="52" t="s">
        <v>28</v>
      </c>
      <c r="AE20" s="29" t="s">
        <v>28</v>
      </c>
      <c r="AF20" s="29">
        <v>1011132.26</v>
      </c>
      <c r="AG20" s="42" t="s">
        <v>24</v>
      </c>
      <c r="AH20" s="42" t="s">
        <v>24</v>
      </c>
      <c r="AI20" s="46">
        <v>25728.49</v>
      </c>
      <c r="AJ20" s="29">
        <v>-22282.639999999999</v>
      </c>
      <c r="AK20" s="87">
        <v>1400</v>
      </c>
      <c r="AL20" s="25">
        <v>1414.01</v>
      </c>
      <c r="AM20" s="20">
        <v>0</v>
      </c>
      <c r="AN20" s="25">
        <v>0</v>
      </c>
      <c r="AO20" s="28">
        <v>500</v>
      </c>
      <c r="AP20" s="50">
        <v>1101.27</v>
      </c>
      <c r="AQ20" s="29">
        <v>148302.12</v>
      </c>
      <c r="AR20" s="29">
        <v>184757</v>
      </c>
      <c r="AS20" s="29">
        <v>36454.880000000005</v>
      </c>
      <c r="AT20" s="29">
        <v>130192.77</v>
      </c>
      <c r="AU20" s="29">
        <v>314949.77</v>
      </c>
      <c r="AV20" s="24">
        <v>122474.31</v>
      </c>
      <c r="AW20" s="24">
        <v>192475.46000000002</v>
      </c>
      <c r="AX20" s="24">
        <v>66.289401754737298</v>
      </c>
      <c r="AY20" s="24">
        <v>38.886934256214886</v>
      </c>
      <c r="AZ20" s="24">
        <v>53311.95</v>
      </c>
    </row>
    <row r="21" spans="1:52">
      <c r="A21" s="9">
        <v>13073025</v>
      </c>
      <c r="B21" s="5">
        <v>5352</v>
      </c>
      <c r="C21" s="5" t="s">
        <v>43</v>
      </c>
      <c r="D21" s="20">
        <v>905</v>
      </c>
      <c r="E21" s="20">
        <v>0</v>
      </c>
      <c r="F21" s="29">
        <v>254436.22</v>
      </c>
      <c r="G21" s="54">
        <v>1</v>
      </c>
      <c r="H21" s="29">
        <v>217297.79</v>
      </c>
      <c r="I21" s="29">
        <v>0</v>
      </c>
      <c r="J21" s="54">
        <v>1</v>
      </c>
      <c r="K21" s="29">
        <v>221052.45</v>
      </c>
      <c r="L21" s="655" t="s">
        <v>24</v>
      </c>
      <c r="M21" s="54">
        <v>0</v>
      </c>
      <c r="N21" s="54">
        <v>0</v>
      </c>
      <c r="O21" s="29">
        <v>0</v>
      </c>
      <c r="P21" s="54">
        <v>0</v>
      </c>
      <c r="Q21" s="29">
        <v>0</v>
      </c>
      <c r="R21" s="54">
        <v>1</v>
      </c>
      <c r="S21" s="29">
        <v>108793.88</v>
      </c>
      <c r="T21" s="28">
        <v>350</v>
      </c>
      <c r="U21" s="61">
        <v>0</v>
      </c>
      <c r="V21" s="54">
        <v>350</v>
      </c>
      <c r="W21" s="28">
        <v>0</v>
      </c>
      <c r="X21" s="28">
        <v>300</v>
      </c>
      <c r="Y21" s="28">
        <v>1</v>
      </c>
      <c r="Z21" s="28">
        <v>0</v>
      </c>
      <c r="AA21" s="50">
        <v>1131165.3</v>
      </c>
      <c r="AB21" s="29">
        <v>1249.906408839779</v>
      </c>
      <c r="AC21" s="29" t="s">
        <v>32</v>
      </c>
      <c r="AD21" s="52" t="s">
        <v>28</v>
      </c>
      <c r="AE21" s="29" t="s">
        <v>24</v>
      </c>
      <c r="AF21" s="29">
        <v>1993172.54</v>
      </c>
      <c r="AG21" s="42" t="s">
        <v>24</v>
      </c>
      <c r="AH21" s="42" t="s">
        <v>24</v>
      </c>
      <c r="AI21" s="46">
        <v>247119.7</v>
      </c>
      <c r="AJ21" s="29">
        <v>108793.88</v>
      </c>
      <c r="AK21" s="87">
        <v>2300</v>
      </c>
      <c r="AL21" s="25">
        <v>2106.63</v>
      </c>
      <c r="AM21" s="20">
        <v>0</v>
      </c>
      <c r="AN21" s="25">
        <v>0</v>
      </c>
      <c r="AO21" s="28">
        <v>10000</v>
      </c>
      <c r="AP21" s="50">
        <v>24222.26</v>
      </c>
      <c r="AQ21" s="29">
        <v>195176.51</v>
      </c>
      <c r="AR21" s="29">
        <v>238950</v>
      </c>
      <c r="AS21" s="29">
        <v>43773.489999999991</v>
      </c>
      <c r="AT21" s="29">
        <v>292459.93</v>
      </c>
      <c r="AU21" s="29">
        <v>531409.92999999993</v>
      </c>
      <c r="AV21" s="29">
        <v>227300.51</v>
      </c>
      <c r="AW21" s="24">
        <v>304109.41999999993</v>
      </c>
      <c r="AX21" s="24">
        <v>95.124716467880305</v>
      </c>
      <c r="AY21" s="24">
        <v>42.773101737109059</v>
      </c>
      <c r="AZ21" s="29">
        <v>98941.84</v>
      </c>
    </row>
    <row r="22" spans="1:52">
      <c r="A22" s="9">
        <v>13073042</v>
      </c>
      <c r="B22" s="5">
        <v>5352</v>
      </c>
      <c r="C22" s="5" t="s">
        <v>44</v>
      </c>
      <c r="D22" s="20">
        <v>213</v>
      </c>
      <c r="E22" s="20">
        <v>0</v>
      </c>
      <c r="F22" s="29">
        <v>40381.69</v>
      </c>
      <c r="G22" s="54">
        <v>1</v>
      </c>
      <c r="H22" s="29">
        <v>40191.47</v>
      </c>
      <c r="I22" s="29">
        <v>0</v>
      </c>
      <c r="J22" s="54">
        <v>1</v>
      </c>
      <c r="K22" s="29">
        <v>40343</v>
      </c>
      <c r="L22" s="655" t="s">
        <v>24</v>
      </c>
      <c r="M22" s="54">
        <v>0</v>
      </c>
      <c r="N22" s="54">
        <v>1</v>
      </c>
      <c r="O22" s="29">
        <v>17324.330000000002</v>
      </c>
      <c r="P22" s="54">
        <v>0</v>
      </c>
      <c r="Q22" s="29">
        <v>0</v>
      </c>
      <c r="R22" s="54">
        <v>1</v>
      </c>
      <c r="S22" s="29">
        <v>102352.53</v>
      </c>
      <c r="T22" s="28">
        <v>350</v>
      </c>
      <c r="U22" s="61">
        <v>0</v>
      </c>
      <c r="V22" s="54">
        <v>350</v>
      </c>
      <c r="W22" s="28">
        <v>0</v>
      </c>
      <c r="X22" s="28">
        <v>350</v>
      </c>
      <c r="Y22" s="28">
        <v>0</v>
      </c>
      <c r="Z22" s="28">
        <v>0</v>
      </c>
      <c r="AA22" s="50">
        <v>1331.28</v>
      </c>
      <c r="AB22" s="29">
        <v>6.2501408450704226</v>
      </c>
      <c r="AC22" s="29" t="s">
        <v>28</v>
      </c>
      <c r="AD22" s="52" t="s">
        <v>28</v>
      </c>
      <c r="AE22" s="29" t="s">
        <v>28</v>
      </c>
      <c r="AF22" s="29">
        <v>782007.34</v>
      </c>
      <c r="AG22" s="42" t="s">
        <v>24</v>
      </c>
      <c r="AH22" s="42" t="s">
        <v>24</v>
      </c>
      <c r="AI22" s="46">
        <v>40381.69</v>
      </c>
      <c r="AJ22" s="29">
        <v>102352.53</v>
      </c>
      <c r="AK22" s="87">
        <v>1000</v>
      </c>
      <c r="AL22" s="25">
        <v>978.21</v>
      </c>
      <c r="AM22" s="20">
        <v>0</v>
      </c>
      <c r="AN22" s="25">
        <v>0</v>
      </c>
      <c r="AO22" s="28">
        <v>400</v>
      </c>
      <c r="AP22" s="50">
        <v>1514.8</v>
      </c>
      <c r="AQ22" s="29">
        <v>69198.960000000006</v>
      </c>
      <c r="AR22" s="29">
        <v>110214</v>
      </c>
      <c r="AS22" s="29">
        <v>41015.039999999994</v>
      </c>
      <c r="AT22" s="29">
        <v>58068.31</v>
      </c>
      <c r="AU22" s="29">
        <v>168282.31</v>
      </c>
      <c r="AV22" s="24">
        <v>60443.3</v>
      </c>
      <c r="AW22" s="24">
        <v>107839.01</v>
      </c>
      <c r="AX22" s="24">
        <v>54.841762389533088</v>
      </c>
      <c r="AY22" s="24">
        <v>35.917797895690882</v>
      </c>
      <c r="AZ22" s="24">
        <v>26310.42</v>
      </c>
    </row>
    <row r="23" spans="1:52">
      <c r="A23" s="9">
        <v>13073043</v>
      </c>
      <c r="B23" s="5">
        <v>5352</v>
      </c>
      <c r="C23" s="5" t="s">
        <v>45</v>
      </c>
      <c r="D23" s="20">
        <v>525</v>
      </c>
      <c r="E23" s="20">
        <v>0</v>
      </c>
      <c r="F23" s="29">
        <v>74407.039999999994</v>
      </c>
      <c r="G23" s="54">
        <v>1</v>
      </c>
      <c r="H23" s="29">
        <v>53363.6</v>
      </c>
      <c r="I23" s="29">
        <v>0</v>
      </c>
      <c r="J23" s="54">
        <v>1</v>
      </c>
      <c r="K23" s="29">
        <v>54656.58</v>
      </c>
      <c r="L23" s="655" t="s">
        <v>24</v>
      </c>
      <c r="M23" s="54">
        <v>0</v>
      </c>
      <c r="N23" s="54">
        <v>0</v>
      </c>
      <c r="O23" s="25" t="s">
        <v>24</v>
      </c>
      <c r="P23" s="54">
        <v>0</v>
      </c>
      <c r="Q23" s="29">
        <v>0</v>
      </c>
      <c r="R23" s="54">
        <v>1</v>
      </c>
      <c r="S23" s="29">
        <v>302276.8</v>
      </c>
      <c r="T23" s="28">
        <v>250</v>
      </c>
      <c r="U23" s="61">
        <v>1</v>
      </c>
      <c r="V23" s="54">
        <v>350</v>
      </c>
      <c r="W23" s="28">
        <v>0</v>
      </c>
      <c r="X23" s="28">
        <v>340</v>
      </c>
      <c r="Y23" s="28">
        <v>0</v>
      </c>
      <c r="Z23" s="28">
        <v>0</v>
      </c>
      <c r="AA23" s="50"/>
      <c r="AB23" s="29">
        <v>0</v>
      </c>
      <c r="AC23" s="29" t="s">
        <v>28</v>
      </c>
      <c r="AD23" s="52" t="s">
        <v>28</v>
      </c>
      <c r="AE23" s="29" t="s">
        <v>28</v>
      </c>
      <c r="AF23" s="29">
        <v>1257504.99</v>
      </c>
      <c r="AG23" s="42" t="s">
        <v>24</v>
      </c>
      <c r="AH23" s="42" t="s">
        <v>24</v>
      </c>
      <c r="AI23" s="46">
        <v>74407.039999999994</v>
      </c>
      <c r="AJ23" s="29">
        <v>302276.8</v>
      </c>
      <c r="AK23" s="87">
        <v>1700</v>
      </c>
      <c r="AL23" s="25">
        <v>1698.34</v>
      </c>
      <c r="AM23" s="20">
        <v>0</v>
      </c>
      <c r="AN23" s="25">
        <v>0</v>
      </c>
      <c r="AO23" s="28">
        <v>4200</v>
      </c>
      <c r="AP23" s="50">
        <v>4144.63</v>
      </c>
      <c r="AQ23" s="29">
        <v>200992.43</v>
      </c>
      <c r="AR23" s="29">
        <v>182849</v>
      </c>
      <c r="AS23" s="29">
        <v>-18143.429999999993</v>
      </c>
      <c r="AT23" s="29">
        <v>116969.39</v>
      </c>
      <c r="AU23" s="29">
        <v>299818.39</v>
      </c>
      <c r="AV23" s="24">
        <v>152057.75</v>
      </c>
      <c r="AW23" s="24">
        <v>147760.64000000001</v>
      </c>
      <c r="AX23" s="24">
        <v>83.160285262703098</v>
      </c>
      <c r="AY23" s="24">
        <v>50.716618817144607</v>
      </c>
      <c r="AZ23" s="24">
        <v>66189.350000000006</v>
      </c>
    </row>
    <row r="24" spans="1:52">
      <c r="A24" s="9">
        <v>13073051</v>
      </c>
      <c r="B24" s="5">
        <v>5352</v>
      </c>
      <c r="C24" s="5" t="s">
        <v>46</v>
      </c>
      <c r="D24" s="20">
        <v>636</v>
      </c>
      <c r="E24" s="20">
        <v>0</v>
      </c>
      <c r="F24" s="29">
        <v>265307.93</v>
      </c>
      <c r="G24" s="54">
        <v>1</v>
      </c>
      <c r="H24" s="29">
        <v>159827.9</v>
      </c>
      <c r="I24" s="29">
        <v>0</v>
      </c>
      <c r="J24" s="54">
        <v>1</v>
      </c>
      <c r="K24" s="29">
        <v>161046.12</v>
      </c>
      <c r="L24" s="655" t="s">
        <v>24</v>
      </c>
      <c r="M24" s="54">
        <v>1</v>
      </c>
      <c r="N24" s="54">
        <v>1</v>
      </c>
      <c r="O24" s="29">
        <v>58227.23</v>
      </c>
      <c r="P24" s="54">
        <v>1</v>
      </c>
      <c r="Q24" s="29">
        <v>51763.29</v>
      </c>
      <c r="R24" s="54">
        <v>0</v>
      </c>
      <c r="S24" s="29">
        <v>0</v>
      </c>
      <c r="T24" s="28">
        <v>240</v>
      </c>
      <c r="U24" s="61">
        <v>1</v>
      </c>
      <c r="V24" s="54">
        <v>354</v>
      </c>
      <c r="W24" s="28">
        <v>0</v>
      </c>
      <c r="X24" s="28">
        <v>339</v>
      </c>
      <c r="Y24" s="28">
        <v>0</v>
      </c>
      <c r="Z24" s="28">
        <v>0</v>
      </c>
      <c r="AA24" s="50">
        <v>1935132.11</v>
      </c>
      <c r="AB24" s="29">
        <v>3042.6605503144656</v>
      </c>
      <c r="AC24" s="29" t="s">
        <v>28</v>
      </c>
      <c r="AD24" s="52" t="s">
        <v>28</v>
      </c>
      <c r="AE24" s="29" t="s">
        <v>28</v>
      </c>
      <c r="AF24" s="29">
        <v>0</v>
      </c>
      <c r="AG24" s="42" t="s">
        <v>24</v>
      </c>
      <c r="AH24" s="42" t="s">
        <v>24</v>
      </c>
      <c r="AI24" s="46">
        <v>265307.93</v>
      </c>
      <c r="AJ24" s="29">
        <v>-51763.29</v>
      </c>
      <c r="AK24" s="87">
        <v>3100</v>
      </c>
      <c r="AL24" s="25">
        <v>3065.17</v>
      </c>
      <c r="AM24" s="20">
        <v>0</v>
      </c>
      <c r="AN24" s="25">
        <v>0</v>
      </c>
      <c r="AO24" s="28">
        <v>500</v>
      </c>
      <c r="AP24" s="50">
        <v>1008.23</v>
      </c>
      <c r="AQ24" s="29">
        <v>113994.8</v>
      </c>
      <c r="AR24" s="29">
        <v>197091</v>
      </c>
      <c r="AS24" s="29">
        <v>83096.2</v>
      </c>
      <c r="AT24" s="29">
        <v>216263.03</v>
      </c>
      <c r="AU24" s="29">
        <v>413354.03</v>
      </c>
      <c r="AV24" s="24">
        <v>113069.63</v>
      </c>
      <c r="AW24" s="24">
        <v>300284.40000000002</v>
      </c>
      <c r="AX24" s="24">
        <v>57.369250752190617</v>
      </c>
      <c r="AY24" s="24">
        <v>27.354185950479302</v>
      </c>
      <c r="AZ24" s="24">
        <v>49218.18</v>
      </c>
    </row>
    <row r="25" spans="1:52">
      <c r="A25" s="9">
        <v>13073053</v>
      </c>
      <c r="B25" s="5">
        <v>5352</v>
      </c>
      <c r="C25" s="5" t="s">
        <v>47</v>
      </c>
      <c r="D25" s="20">
        <v>580</v>
      </c>
      <c r="E25" s="20">
        <v>0</v>
      </c>
      <c r="F25" s="29">
        <v>45287.34</v>
      </c>
      <c r="G25" s="54">
        <v>1</v>
      </c>
      <c r="H25" s="29">
        <v>23271.98</v>
      </c>
      <c r="I25" s="29">
        <v>0</v>
      </c>
      <c r="J25" s="54">
        <v>1</v>
      </c>
      <c r="K25" s="29">
        <v>24479.31</v>
      </c>
      <c r="L25" s="655" t="s">
        <v>24</v>
      </c>
      <c r="M25" s="54">
        <v>0</v>
      </c>
      <c r="N25" s="54">
        <v>0</v>
      </c>
      <c r="O25" s="29">
        <v>0</v>
      </c>
      <c r="P25" s="54">
        <v>0</v>
      </c>
      <c r="Q25" s="29">
        <v>0</v>
      </c>
      <c r="R25" s="54">
        <v>1</v>
      </c>
      <c r="S25" s="29">
        <v>212418.57</v>
      </c>
      <c r="T25" s="28">
        <v>280</v>
      </c>
      <c r="U25" s="61">
        <v>0</v>
      </c>
      <c r="V25" s="54">
        <v>350</v>
      </c>
      <c r="W25" s="28">
        <v>0</v>
      </c>
      <c r="X25" s="28">
        <v>340</v>
      </c>
      <c r="Y25" s="28">
        <v>0</v>
      </c>
      <c r="Z25" s="28">
        <v>0</v>
      </c>
      <c r="AA25" s="50"/>
      <c r="AB25" s="29">
        <v>0</v>
      </c>
      <c r="AC25" s="29" t="s">
        <v>32</v>
      </c>
      <c r="AD25" s="52" t="s">
        <v>28</v>
      </c>
      <c r="AE25" s="29" t="s">
        <v>24</v>
      </c>
      <c r="AF25" s="29">
        <v>1405783.96</v>
      </c>
      <c r="AG25" s="42" t="s">
        <v>24</v>
      </c>
      <c r="AH25" s="42" t="s">
        <v>24</v>
      </c>
      <c r="AI25" s="46">
        <v>45287.34</v>
      </c>
      <c r="AJ25" s="29">
        <v>212418.57</v>
      </c>
      <c r="AK25" s="87">
        <v>2400</v>
      </c>
      <c r="AL25" s="25">
        <v>2392.08</v>
      </c>
      <c r="AM25" s="20">
        <v>0</v>
      </c>
      <c r="AN25" s="25">
        <v>0</v>
      </c>
      <c r="AO25" s="28">
        <v>0</v>
      </c>
      <c r="AP25" s="50">
        <v>0</v>
      </c>
      <c r="AQ25" s="29">
        <v>123427.18</v>
      </c>
      <c r="AR25" s="29">
        <v>133844</v>
      </c>
      <c r="AS25" s="29">
        <v>10416.820000000007</v>
      </c>
      <c r="AT25" s="29">
        <v>181847.14</v>
      </c>
      <c r="AU25" s="29">
        <v>315691.14</v>
      </c>
      <c r="AV25" s="24">
        <v>138072.18</v>
      </c>
      <c r="AW25" s="24">
        <v>177618.96000000002</v>
      </c>
      <c r="AX25" s="24">
        <v>103.15903589253159</v>
      </c>
      <c r="AY25" s="24">
        <v>43.736476101293178</v>
      </c>
      <c r="AZ25" s="24">
        <v>60101.56</v>
      </c>
    </row>
    <row r="26" spans="1:52">
      <c r="A26" s="9">
        <v>13073069</v>
      </c>
      <c r="B26" s="5">
        <v>5352</v>
      </c>
      <c r="C26" s="5" t="s">
        <v>48</v>
      </c>
      <c r="D26" s="20">
        <v>715</v>
      </c>
      <c r="E26" s="20">
        <v>0</v>
      </c>
      <c r="F26" s="29">
        <v>100027.09</v>
      </c>
      <c r="G26" s="54">
        <v>1</v>
      </c>
      <c r="H26" s="29">
        <v>28955.72</v>
      </c>
      <c r="I26" s="29">
        <v>0</v>
      </c>
      <c r="J26" s="54">
        <v>1</v>
      </c>
      <c r="K26" s="29">
        <v>31894.28</v>
      </c>
      <c r="L26" s="655" t="s">
        <v>24</v>
      </c>
      <c r="M26" s="54">
        <v>0</v>
      </c>
      <c r="N26" s="54">
        <v>1</v>
      </c>
      <c r="O26" s="29">
        <v>44436.480000000003</v>
      </c>
      <c r="P26" s="54">
        <v>1</v>
      </c>
      <c r="Q26" s="29">
        <v>66078.38</v>
      </c>
      <c r="R26" s="54">
        <v>0</v>
      </c>
      <c r="S26" s="29">
        <v>0</v>
      </c>
      <c r="T26" s="28">
        <v>400</v>
      </c>
      <c r="U26" s="61">
        <v>0</v>
      </c>
      <c r="V26" s="54">
        <v>350</v>
      </c>
      <c r="W26" s="28">
        <v>0</v>
      </c>
      <c r="X26" s="28">
        <v>339</v>
      </c>
      <c r="Y26" s="28">
        <v>0</v>
      </c>
      <c r="Z26" s="28">
        <v>0</v>
      </c>
      <c r="AA26" s="50"/>
      <c r="AB26" s="29">
        <v>0</v>
      </c>
      <c r="AC26" s="29" t="s">
        <v>28</v>
      </c>
      <c r="AD26" s="52" t="s">
        <v>28</v>
      </c>
      <c r="AE26" s="29" t="s">
        <v>28</v>
      </c>
      <c r="AF26" s="29">
        <v>1504553.15</v>
      </c>
      <c r="AG26" s="42" t="s">
        <v>24</v>
      </c>
      <c r="AH26" s="42" t="s">
        <v>24</v>
      </c>
      <c r="AI26" s="46">
        <v>94804.64</v>
      </c>
      <c r="AJ26" s="29">
        <v>-66078.38</v>
      </c>
      <c r="AK26" s="87">
        <v>1700</v>
      </c>
      <c r="AL26" s="25">
        <v>2064.66</v>
      </c>
      <c r="AM26" s="20">
        <v>0</v>
      </c>
      <c r="AN26" s="25">
        <v>0</v>
      </c>
      <c r="AO26" s="28">
        <v>5600</v>
      </c>
      <c r="AP26" s="50">
        <v>16273.03</v>
      </c>
      <c r="AQ26" s="29">
        <v>192684.27</v>
      </c>
      <c r="AR26" s="29">
        <v>278214</v>
      </c>
      <c r="AS26" s="29">
        <v>85529.73000000001</v>
      </c>
      <c r="AT26" s="29">
        <v>202994.73</v>
      </c>
      <c r="AU26" s="29">
        <v>481208.73</v>
      </c>
      <c r="AV26" s="24">
        <v>178994.68</v>
      </c>
      <c r="AW26" s="24">
        <v>302214.05</v>
      </c>
      <c r="AX26" s="24">
        <v>64.337049896841989</v>
      </c>
      <c r="AY26" s="24">
        <v>37.196889590926581</v>
      </c>
      <c r="AZ26" s="24">
        <v>77914.75</v>
      </c>
    </row>
    <row r="27" spans="1:52">
      <c r="A27" s="9">
        <v>13073077</v>
      </c>
      <c r="B27" s="5">
        <v>5352</v>
      </c>
      <c r="C27" s="5" t="s">
        <v>49</v>
      </c>
      <c r="D27" s="20">
        <v>1192</v>
      </c>
      <c r="E27" s="20">
        <v>0</v>
      </c>
      <c r="F27" s="29">
        <v>206017.23</v>
      </c>
      <c r="G27" s="54">
        <v>1</v>
      </c>
      <c r="H27" s="29">
        <v>107519.43</v>
      </c>
      <c r="I27" s="29">
        <v>0</v>
      </c>
      <c r="J27" s="54">
        <v>1</v>
      </c>
      <c r="K27" s="29">
        <v>111436.62</v>
      </c>
      <c r="L27" s="655" t="s">
        <v>24</v>
      </c>
      <c r="M27" s="54">
        <v>0</v>
      </c>
      <c r="N27" s="54">
        <v>1</v>
      </c>
      <c r="O27" s="29">
        <v>43061.51</v>
      </c>
      <c r="P27" s="54">
        <v>0</v>
      </c>
      <c r="Q27" s="29">
        <v>0</v>
      </c>
      <c r="R27" s="54">
        <v>1</v>
      </c>
      <c r="S27" s="29">
        <v>245856.84</v>
      </c>
      <c r="T27" s="28">
        <v>300</v>
      </c>
      <c r="U27" s="61">
        <v>0</v>
      </c>
      <c r="V27" s="54">
        <v>350</v>
      </c>
      <c r="W27" s="28">
        <v>0</v>
      </c>
      <c r="X27" s="28">
        <v>300</v>
      </c>
      <c r="Y27" s="28">
        <v>1</v>
      </c>
      <c r="Z27" s="28">
        <v>0</v>
      </c>
      <c r="AA27" s="50">
        <v>682617.29</v>
      </c>
      <c r="AB27" s="29">
        <v>572.66551174496647</v>
      </c>
      <c r="AC27" s="29" t="s">
        <v>28</v>
      </c>
      <c r="AD27" s="52" t="s">
        <v>28</v>
      </c>
      <c r="AE27" s="29" t="s">
        <v>28</v>
      </c>
      <c r="AF27" s="29">
        <v>4620876.09</v>
      </c>
      <c r="AG27" s="42" t="s">
        <v>24</v>
      </c>
      <c r="AH27" s="42" t="s">
        <v>24</v>
      </c>
      <c r="AI27" s="46">
        <v>206017.23</v>
      </c>
      <c r="AJ27" s="29">
        <v>245856.84</v>
      </c>
      <c r="AK27" s="87">
        <v>3500</v>
      </c>
      <c r="AL27" s="25">
        <v>3417.69</v>
      </c>
      <c r="AM27" s="20">
        <v>0</v>
      </c>
      <c r="AN27" s="25">
        <v>0</v>
      </c>
      <c r="AO27" s="28">
        <v>9000</v>
      </c>
      <c r="AP27" s="50">
        <v>10042.969999999999</v>
      </c>
      <c r="AQ27" s="29">
        <v>323996.17</v>
      </c>
      <c r="AR27" s="29">
        <v>381193</v>
      </c>
      <c r="AS27" s="29">
        <v>57196.830000000016</v>
      </c>
      <c r="AT27" s="29">
        <v>332434.68</v>
      </c>
      <c r="AU27" s="29">
        <v>713627.67999999993</v>
      </c>
      <c r="AV27" s="24">
        <v>314865.90999999997</v>
      </c>
      <c r="AW27" s="24">
        <v>398761.76999999996</v>
      </c>
      <c r="AX27" s="24">
        <v>82.600129068477116</v>
      </c>
      <c r="AY27" s="24">
        <v>44.121874588721106</v>
      </c>
      <c r="AZ27" s="24">
        <v>137058.26</v>
      </c>
    </row>
    <row r="28" spans="1:52">
      <c r="A28" s="9">
        <v>13073094</v>
      </c>
      <c r="B28" s="5">
        <v>5352</v>
      </c>
      <c r="C28" s="5" t="s">
        <v>50</v>
      </c>
      <c r="D28" s="20">
        <v>1217</v>
      </c>
      <c r="E28" s="20">
        <v>0</v>
      </c>
      <c r="F28" s="29">
        <v>82072.899999999994</v>
      </c>
      <c r="G28" s="54">
        <v>0</v>
      </c>
      <c r="H28" s="29">
        <v>0</v>
      </c>
      <c r="I28" s="29">
        <v>-54564.69</v>
      </c>
      <c r="J28" s="54">
        <v>0</v>
      </c>
      <c r="K28" s="25" t="s">
        <v>24</v>
      </c>
      <c r="L28" s="656" t="s">
        <v>172</v>
      </c>
      <c r="M28" s="54">
        <v>0</v>
      </c>
      <c r="N28" s="54">
        <v>1</v>
      </c>
      <c r="O28" s="29">
        <v>76669.53</v>
      </c>
      <c r="P28" s="54">
        <v>0</v>
      </c>
      <c r="Q28" s="29">
        <v>0</v>
      </c>
      <c r="R28" s="54">
        <v>1</v>
      </c>
      <c r="S28" s="29">
        <v>276958.38</v>
      </c>
      <c r="T28" s="28">
        <v>200</v>
      </c>
      <c r="U28" s="61">
        <v>1</v>
      </c>
      <c r="V28" s="54">
        <v>300</v>
      </c>
      <c r="W28" s="28">
        <v>1</v>
      </c>
      <c r="X28" s="28">
        <v>300</v>
      </c>
      <c r="Y28" s="28">
        <v>1</v>
      </c>
      <c r="Z28" s="28">
        <v>0</v>
      </c>
      <c r="AA28" s="50">
        <v>1497120.95</v>
      </c>
      <c r="AB28" s="29">
        <v>1230.173336072309</v>
      </c>
      <c r="AC28" s="29" t="s">
        <v>28</v>
      </c>
      <c r="AD28" s="52" t="s">
        <v>28</v>
      </c>
      <c r="AE28" s="29" t="s">
        <v>28</v>
      </c>
      <c r="AF28" s="29">
        <v>3917623.23</v>
      </c>
      <c r="AG28" s="42" t="s">
        <v>24</v>
      </c>
      <c r="AH28" s="42" t="s">
        <v>24</v>
      </c>
      <c r="AI28" s="46">
        <v>82070.31</v>
      </c>
      <c r="AJ28" s="29">
        <v>276958.38</v>
      </c>
      <c r="AK28" s="87">
        <v>5100</v>
      </c>
      <c r="AL28" s="25">
        <v>5181.1400000000003</v>
      </c>
      <c r="AM28" s="20">
        <v>0</v>
      </c>
      <c r="AN28" s="25">
        <v>0</v>
      </c>
      <c r="AO28" s="28">
        <v>0</v>
      </c>
      <c r="AP28" s="50">
        <v>0</v>
      </c>
      <c r="AQ28" s="29">
        <v>295419.05</v>
      </c>
      <c r="AR28" s="29">
        <v>431609</v>
      </c>
      <c r="AS28" s="29">
        <v>136189.95000000001</v>
      </c>
      <c r="AT28" s="29">
        <v>380073.59</v>
      </c>
      <c r="AU28" s="29">
        <v>811682.59000000008</v>
      </c>
      <c r="AV28" s="24">
        <v>314390.33</v>
      </c>
      <c r="AW28" s="24">
        <v>497292.26000000007</v>
      </c>
      <c r="AX28" s="24">
        <v>72.841467624632486</v>
      </c>
      <c r="AY28" s="24">
        <v>38.733161690704733</v>
      </c>
      <c r="AZ28" s="24">
        <v>136851.25</v>
      </c>
    </row>
    <row r="29" spans="1:52">
      <c r="A29" s="9">
        <v>13073010</v>
      </c>
      <c r="B29" s="5">
        <v>5353</v>
      </c>
      <c r="C29" s="5" t="s">
        <v>51</v>
      </c>
      <c r="D29" s="20">
        <v>14240</v>
      </c>
      <c r="E29" s="20">
        <v>-440300</v>
      </c>
      <c r="F29" s="25">
        <v>1129620.6399999999</v>
      </c>
      <c r="G29" s="45">
        <v>1</v>
      </c>
      <c r="H29" s="25">
        <v>809945.2</v>
      </c>
      <c r="I29" s="25">
        <v>0</v>
      </c>
      <c r="J29" s="45">
        <v>1</v>
      </c>
      <c r="K29" s="25">
        <v>887931.56</v>
      </c>
      <c r="L29" s="654" t="s">
        <v>173</v>
      </c>
      <c r="M29" s="45">
        <v>0</v>
      </c>
      <c r="N29" s="45">
        <v>1</v>
      </c>
      <c r="O29" s="25">
        <v>42180196.140000001</v>
      </c>
      <c r="P29" s="45">
        <v>0</v>
      </c>
      <c r="Q29" s="25">
        <v>0</v>
      </c>
      <c r="R29" s="45">
        <v>1</v>
      </c>
      <c r="S29" s="25">
        <v>5800558.5899999999</v>
      </c>
      <c r="T29" s="20">
        <v>200</v>
      </c>
      <c r="U29" s="45">
        <v>1</v>
      </c>
      <c r="V29" s="45">
        <v>350</v>
      </c>
      <c r="W29" s="20">
        <v>0</v>
      </c>
      <c r="X29" s="20">
        <v>400</v>
      </c>
      <c r="Y29" s="20">
        <v>0</v>
      </c>
      <c r="Z29" s="20">
        <v>0</v>
      </c>
      <c r="AA29" s="48">
        <v>1327332.48</v>
      </c>
      <c r="AB29" s="25">
        <v>93.21155056179775</v>
      </c>
      <c r="AC29" s="25" t="s">
        <v>28</v>
      </c>
      <c r="AD29" s="47" t="s">
        <v>28</v>
      </c>
      <c r="AE29" s="25" t="s">
        <v>28</v>
      </c>
      <c r="AF29" s="25">
        <v>41939005.710000001</v>
      </c>
      <c r="AG29" s="25">
        <v>1008378.87</v>
      </c>
      <c r="AH29" s="25">
        <v>887931.56</v>
      </c>
      <c r="AI29" s="25">
        <v>1129620.6399999999</v>
      </c>
      <c r="AJ29" s="25">
        <v>5800558.5899999999</v>
      </c>
      <c r="AK29" s="20">
        <v>29300</v>
      </c>
      <c r="AL29" s="25">
        <v>31744.26</v>
      </c>
      <c r="AM29" s="20">
        <v>92300</v>
      </c>
      <c r="AN29" s="25">
        <v>100352.21</v>
      </c>
      <c r="AO29" s="20">
        <v>0</v>
      </c>
      <c r="AP29" s="48">
        <v>0</v>
      </c>
      <c r="AQ29" s="25">
        <v>6569426.1299999999</v>
      </c>
      <c r="AR29" s="25">
        <v>7373194</v>
      </c>
      <c r="AS29" s="25">
        <v>803767.87000000011</v>
      </c>
      <c r="AT29" s="25">
        <v>2649471.94</v>
      </c>
      <c r="AU29" s="25">
        <v>10022665.939999999</v>
      </c>
      <c r="AV29" s="22">
        <v>4354000</v>
      </c>
      <c r="AW29" s="22">
        <v>5668665.9399999995</v>
      </c>
      <c r="AX29" s="30">
        <v>0.59</v>
      </c>
      <c r="AY29" s="21">
        <v>0.43</v>
      </c>
      <c r="AZ29" s="22">
        <v>2344600</v>
      </c>
    </row>
    <row r="30" spans="1:52">
      <c r="A30" s="9">
        <v>13073014</v>
      </c>
      <c r="B30" s="5">
        <v>5353</v>
      </c>
      <c r="C30" s="5" t="s">
        <v>52</v>
      </c>
      <c r="D30" s="20">
        <v>235</v>
      </c>
      <c r="E30" s="20">
        <v>-44400</v>
      </c>
      <c r="F30" s="25">
        <v>-38030.639999999999</v>
      </c>
      <c r="G30" s="45">
        <v>0</v>
      </c>
      <c r="H30" s="25">
        <v>0</v>
      </c>
      <c r="I30" s="25">
        <v>-38030.230000000003</v>
      </c>
      <c r="J30" s="45">
        <v>1</v>
      </c>
      <c r="K30" s="25">
        <v>22773.67</v>
      </c>
      <c r="L30" s="654" t="s">
        <v>173</v>
      </c>
      <c r="M30" s="45">
        <v>0</v>
      </c>
      <c r="N30" s="45">
        <v>1</v>
      </c>
      <c r="O30" s="25">
        <v>855787.76</v>
      </c>
      <c r="P30" s="45">
        <v>0</v>
      </c>
      <c r="Q30" s="25">
        <v>0</v>
      </c>
      <c r="R30" s="45">
        <v>1</v>
      </c>
      <c r="S30" s="25">
        <v>15092.26</v>
      </c>
      <c r="T30" s="20">
        <v>400</v>
      </c>
      <c r="U30" s="45">
        <v>0</v>
      </c>
      <c r="V30" s="45">
        <v>350</v>
      </c>
      <c r="W30" s="20">
        <v>0</v>
      </c>
      <c r="X30" s="20">
        <v>250</v>
      </c>
      <c r="Y30" s="20">
        <v>1</v>
      </c>
      <c r="Z30" s="20">
        <v>0</v>
      </c>
      <c r="AA30" s="48">
        <v>0</v>
      </c>
      <c r="AB30" s="25">
        <v>0</v>
      </c>
      <c r="AC30" s="25" t="s">
        <v>28</v>
      </c>
      <c r="AD30" s="47" t="s">
        <v>28</v>
      </c>
      <c r="AE30" s="25" t="s">
        <v>28</v>
      </c>
      <c r="AF30" s="25">
        <v>2057946.11</v>
      </c>
      <c r="AG30" s="25">
        <v>-18044.150000000001</v>
      </c>
      <c r="AH30" s="25">
        <v>-45711.64</v>
      </c>
      <c r="AI30" s="25">
        <v>-38030.230000000003</v>
      </c>
      <c r="AJ30" s="25">
        <v>15092.26</v>
      </c>
      <c r="AK30" s="20">
        <v>9500</v>
      </c>
      <c r="AL30" s="25">
        <v>9636.85</v>
      </c>
      <c r="AM30" s="20">
        <v>3000</v>
      </c>
      <c r="AN30" s="25">
        <v>4996.72</v>
      </c>
      <c r="AO30" s="20">
        <v>0</v>
      </c>
      <c r="AP30" s="48">
        <v>0</v>
      </c>
      <c r="AQ30" s="25">
        <v>108524.71</v>
      </c>
      <c r="AR30" s="25">
        <v>90347</v>
      </c>
      <c r="AS30" s="25">
        <v>-18177.710000000006</v>
      </c>
      <c r="AT30" s="25">
        <v>43753.82</v>
      </c>
      <c r="AU30" s="25">
        <v>134100.82</v>
      </c>
      <c r="AV30" s="22">
        <v>77700</v>
      </c>
      <c r="AW30" s="22">
        <v>56400.820000000007</v>
      </c>
      <c r="AX30" s="30">
        <v>0.86</v>
      </c>
      <c r="AY30" s="21">
        <v>0.57999999999999996</v>
      </c>
      <c r="AZ30" s="22">
        <v>41300</v>
      </c>
    </row>
    <row r="31" spans="1:52">
      <c r="A31" s="9">
        <v>13073027</v>
      </c>
      <c r="B31" s="5">
        <v>5353</v>
      </c>
      <c r="C31" s="5" t="s">
        <v>53</v>
      </c>
      <c r="D31" s="20">
        <v>2306</v>
      </c>
      <c r="E31" s="20">
        <v>-166200</v>
      </c>
      <c r="F31" s="25">
        <v>267701.5</v>
      </c>
      <c r="G31" s="45">
        <v>1</v>
      </c>
      <c r="H31" s="25">
        <v>107993.19</v>
      </c>
      <c r="I31" s="25">
        <v>0</v>
      </c>
      <c r="J31" s="45">
        <v>1</v>
      </c>
      <c r="K31" s="25">
        <v>618594.92000000004</v>
      </c>
      <c r="L31" s="654" t="s">
        <v>173</v>
      </c>
      <c r="M31" s="45">
        <v>0</v>
      </c>
      <c r="N31" s="45">
        <v>1</v>
      </c>
      <c r="O31" s="25">
        <v>6426695.4800000004</v>
      </c>
      <c r="P31" s="45">
        <v>0</v>
      </c>
      <c r="Q31" s="25">
        <v>0</v>
      </c>
      <c r="R31" s="45">
        <v>1</v>
      </c>
      <c r="S31" s="25">
        <v>713529.46</v>
      </c>
      <c r="T31" s="20">
        <v>250</v>
      </c>
      <c r="U31" s="45">
        <v>1</v>
      </c>
      <c r="V31" s="45">
        <v>350</v>
      </c>
      <c r="W31" s="20">
        <v>0</v>
      </c>
      <c r="X31" s="20">
        <v>350</v>
      </c>
      <c r="Y31" s="20">
        <v>0</v>
      </c>
      <c r="Z31" s="20">
        <v>0</v>
      </c>
      <c r="AA31" s="48">
        <v>1332206.31</v>
      </c>
      <c r="AB31" s="25">
        <v>577.71305724197748</v>
      </c>
      <c r="AC31" s="25" t="s">
        <v>28</v>
      </c>
      <c r="AD31" s="47" t="s">
        <v>28</v>
      </c>
      <c r="AE31" s="25" t="s">
        <v>28</v>
      </c>
      <c r="AF31" s="25">
        <v>6474095.5300000003</v>
      </c>
      <c r="AG31" s="25">
        <v>243001.86</v>
      </c>
      <c r="AH31" s="25">
        <v>202927.73</v>
      </c>
      <c r="AI31" s="25">
        <v>267701.5</v>
      </c>
      <c r="AJ31" s="25">
        <v>713529.46</v>
      </c>
      <c r="AK31" s="20">
        <v>3000</v>
      </c>
      <c r="AL31" s="25">
        <v>2662.5</v>
      </c>
      <c r="AM31" s="20">
        <v>0</v>
      </c>
      <c r="AN31" s="25">
        <v>0</v>
      </c>
      <c r="AO31" s="20">
        <v>0</v>
      </c>
      <c r="AP31" s="48">
        <v>0</v>
      </c>
      <c r="AQ31" s="25">
        <v>812413.99</v>
      </c>
      <c r="AR31" s="25">
        <v>773273</v>
      </c>
      <c r="AS31" s="25">
        <v>-39140.989999999991</v>
      </c>
      <c r="AT31" s="25">
        <v>584313.14</v>
      </c>
      <c r="AU31" s="25">
        <v>1357586.1400000001</v>
      </c>
      <c r="AV31" s="22">
        <v>678600</v>
      </c>
      <c r="AW31" s="22">
        <v>678986.14000000013</v>
      </c>
      <c r="AX31" s="30">
        <v>0.88</v>
      </c>
      <c r="AY31" s="21">
        <v>0.5</v>
      </c>
      <c r="AZ31" s="22">
        <v>360600</v>
      </c>
    </row>
    <row r="32" spans="1:52">
      <c r="A32" s="9">
        <v>13073038</v>
      </c>
      <c r="B32" s="5">
        <v>5353</v>
      </c>
      <c r="C32" s="5" t="s">
        <v>54</v>
      </c>
      <c r="D32" s="20">
        <v>653</v>
      </c>
      <c r="E32" s="20">
        <v>18900</v>
      </c>
      <c r="F32" s="25">
        <v>66108.75</v>
      </c>
      <c r="G32" s="45">
        <v>1</v>
      </c>
      <c r="H32" s="25">
        <v>15001.35</v>
      </c>
      <c r="I32" s="25">
        <v>0</v>
      </c>
      <c r="J32" s="45">
        <v>1</v>
      </c>
      <c r="K32" s="25">
        <v>272903.18</v>
      </c>
      <c r="L32" s="654" t="s">
        <v>173</v>
      </c>
      <c r="M32" s="45">
        <v>0</v>
      </c>
      <c r="N32" s="45">
        <v>1</v>
      </c>
      <c r="O32" s="25">
        <v>1950296.75</v>
      </c>
      <c r="P32" s="45">
        <v>0</v>
      </c>
      <c r="Q32" s="25">
        <v>0</v>
      </c>
      <c r="R32" s="45">
        <v>1</v>
      </c>
      <c r="S32" s="25">
        <v>281465.88</v>
      </c>
      <c r="T32" s="20">
        <v>200</v>
      </c>
      <c r="U32" s="45">
        <v>1</v>
      </c>
      <c r="V32" s="45">
        <v>300</v>
      </c>
      <c r="W32" s="20">
        <v>1</v>
      </c>
      <c r="X32" s="20">
        <v>300</v>
      </c>
      <c r="Y32" s="20">
        <v>1</v>
      </c>
      <c r="Z32" s="20">
        <v>1</v>
      </c>
      <c r="AA32" s="48">
        <v>358421.19</v>
      </c>
      <c r="AB32" s="25">
        <v>548.88390505359882</v>
      </c>
      <c r="AC32" s="25" t="s">
        <v>28</v>
      </c>
      <c r="AD32" s="47" t="s">
        <v>28</v>
      </c>
      <c r="AE32" s="25" t="s">
        <v>28</v>
      </c>
      <c r="AF32" s="25">
        <v>2001618.24</v>
      </c>
      <c r="AG32" s="25">
        <v>66524.429999999993</v>
      </c>
      <c r="AH32" s="25">
        <v>23564.05</v>
      </c>
      <c r="AI32" s="25">
        <v>66108.75</v>
      </c>
      <c r="AJ32" s="25">
        <v>281465.88</v>
      </c>
      <c r="AK32" s="20">
        <v>1800</v>
      </c>
      <c r="AL32" s="25">
        <v>1792.25</v>
      </c>
      <c r="AM32" s="20">
        <v>0</v>
      </c>
      <c r="AN32" s="25">
        <v>143.07</v>
      </c>
      <c r="AO32" s="20">
        <v>0</v>
      </c>
      <c r="AP32" s="48">
        <v>0</v>
      </c>
      <c r="AQ32" s="25">
        <v>270600.53999999998</v>
      </c>
      <c r="AR32" s="25">
        <v>258751</v>
      </c>
      <c r="AS32" s="25">
        <v>-11849.539999999979</v>
      </c>
      <c r="AT32" s="25">
        <v>131768</v>
      </c>
      <c r="AU32" s="25">
        <v>390519</v>
      </c>
      <c r="AV32" s="22">
        <v>186800</v>
      </c>
      <c r="AW32" s="22">
        <v>203719</v>
      </c>
      <c r="AX32" s="30">
        <v>0.72</v>
      </c>
      <c r="AY32" s="21">
        <v>0.48</v>
      </c>
      <c r="AZ32" s="22">
        <v>99300</v>
      </c>
    </row>
    <row r="33" spans="1:52">
      <c r="A33" s="9">
        <v>13073049</v>
      </c>
      <c r="B33" s="5">
        <v>5353</v>
      </c>
      <c r="C33" s="5" t="s">
        <v>55</v>
      </c>
      <c r="D33" s="20">
        <v>263</v>
      </c>
      <c r="E33" s="20">
        <v>21600</v>
      </c>
      <c r="F33" s="25">
        <v>5109.22</v>
      </c>
      <c r="G33" s="45">
        <v>1</v>
      </c>
      <c r="H33" s="25">
        <v>1109.22</v>
      </c>
      <c r="I33" s="25">
        <v>0</v>
      </c>
      <c r="J33" s="45">
        <v>1</v>
      </c>
      <c r="K33" s="25">
        <v>236522.23</v>
      </c>
      <c r="L33" s="654" t="s">
        <v>173</v>
      </c>
      <c r="M33" s="45">
        <v>0</v>
      </c>
      <c r="N33" s="45">
        <v>1</v>
      </c>
      <c r="O33" s="25">
        <v>1382032.78</v>
      </c>
      <c r="P33" s="45">
        <v>0</v>
      </c>
      <c r="Q33" s="25">
        <v>0</v>
      </c>
      <c r="R33" s="45">
        <v>1</v>
      </c>
      <c r="S33" s="25">
        <v>207693.82</v>
      </c>
      <c r="T33" s="20">
        <v>300</v>
      </c>
      <c r="U33" s="45">
        <v>0</v>
      </c>
      <c r="V33" s="45">
        <v>320</v>
      </c>
      <c r="W33" s="20">
        <v>1</v>
      </c>
      <c r="X33" s="20">
        <v>300</v>
      </c>
      <c r="Y33" s="20">
        <v>1</v>
      </c>
      <c r="Z33" s="20">
        <v>0</v>
      </c>
      <c r="AA33" s="48">
        <v>27920.28</v>
      </c>
      <c r="AB33" s="25">
        <v>106.16076045627376</v>
      </c>
      <c r="AC33" s="25" t="s">
        <v>28</v>
      </c>
      <c r="AD33" s="47" t="s">
        <v>28</v>
      </c>
      <c r="AE33" s="25" t="s">
        <v>28</v>
      </c>
      <c r="AF33" s="25">
        <v>1370852.09</v>
      </c>
      <c r="AG33" s="25">
        <v>-14863.81</v>
      </c>
      <c r="AH33" s="25">
        <v>-27719.19</v>
      </c>
      <c r="AI33" s="25">
        <v>235413.01</v>
      </c>
      <c r="AJ33" s="25">
        <v>207693.82</v>
      </c>
      <c r="AK33" s="20">
        <v>1000</v>
      </c>
      <c r="AL33" s="25">
        <v>749.05</v>
      </c>
      <c r="AM33" s="20">
        <v>0</v>
      </c>
      <c r="AN33" s="25">
        <v>0</v>
      </c>
      <c r="AO33" s="20">
        <v>0</v>
      </c>
      <c r="AP33" s="48">
        <v>0</v>
      </c>
      <c r="AQ33" s="25">
        <v>142195.54</v>
      </c>
      <c r="AR33" s="25">
        <v>128631</v>
      </c>
      <c r="AS33" s="25">
        <v>-13564.540000000008</v>
      </c>
      <c r="AT33" s="25">
        <v>40476.29</v>
      </c>
      <c r="AU33" s="25">
        <v>169107.29</v>
      </c>
      <c r="AV33" s="22">
        <v>80200</v>
      </c>
      <c r="AW33" s="22">
        <v>88907.290000000008</v>
      </c>
      <c r="AX33" s="30">
        <v>0.62</v>
      </c>
      <c r="AY33" s="21">
        <v>0.47</v>
      </c>
      <c r="AZ33" s="22">
        <v>42600</v>
      </c>
    </row>
    <row r="34" spans="1:52">
      <c r="A34" s="9">
        <v>13073063</v>
      </c>
      <c r="B34" s="5">
        <v>5353</v>
      </c>
      <c r="C34" s="5" t="s">
        <v>56</v>
      </c>
      <c r="D34" s="20">
        <v>774</v>
      </c>
      <c r="E34" s="20">
        <v>-49000</v>
      </c>
      <c r="F34" s="25">
        <v>-23007.72</v>
      </c>
      <c r="G34" s="45">
        <v>0</v>
      </c>
      <c r="H34" s="25">
        <v>0</v>
      </c>
      <c r="I34" s="25">
        <v>-37855.64</v>
      </c>
      <c r="J34" s="45">
        <v>0</v>
      </c>
      <c r="K34" s="25">
        <v>-134122.85999999999</v>
      </c>
      <c r="L34" s="654" t="s">
        <v>172</v>
      </c>
      <c r="M34" s="45">
        <v>1</v>
      </c>
      <c r="N34" s="45">
        <v>1</v>
      </c>
      <c r="O34" s="25">
        <v>1088424.8700000001</v>
      </c>
      <c r="P34" s="45">
        <v>1</v>
      </c>
      <c r="Q34" s="25">
        <v>80400</v>
      </c>
      <c r="R34" s="45">
        <v>0</v>
      </c>
      <c r="S34" s="25">
        <v>-16692.71</v>
      </c>
      <c r="T34" s="20">
        <v>300</v>
      </c>
      <c r="U34" s="45">
        <v>0</v>
      </c>
      <c r="V34" s="45">
        <v>350</v>
      </c>
      <c r="W34" s="20">
        <v>0</v>
      </c>
      <c r="X34" s="20">
        <v>300</v>
      </c>
      <c r="Y34" s="20">
        <v>1</v>
      </c>
      <c r="Z34" s="20">
        <v>0</v>
      </c>
      <c r="AA34" s="48">
        <v>284067.96999999997</v>
      </c>
      <c r="AB34" s="25">
        <v>367.01288113695085</v>
      </c>
      <c r="AC34" s="25" t="s">
        <v>28</v>
      </c>
      <c r="AD34" s="47" t="s">
        <v>28</v>
      </c>
      <c r="AE34" s="25" t="s">
        <v>28</v>
      </c>
      <c r="AF34" s="25">
        <v>1099737.67</v>
      </c>
      <c r="AG34" s="25">
        <v>-36605.5</v>
      </c>
      <c r="AH34" s="25">
        <v>79574.509999999995</v>
      </c>
      <c r="AI34" s="25">
        <v>-23007.72</v>
      </c>
      <c r="AJ34" s="25">
        <v>-97092.71</v>
      </c>
      <c r="AK34" s="20">
        <v>3800</v>
      </c>
      <c r="AL34" s="25">
        <v>3592.08</v>
      </c>
      <c r="AM34" s="20">
        <v>0</v>
      </c>
      <c r="AN34" s="25">
        <v>0</v>
      </c>
      <c r="AO34" s="20">
        <v>0</v>
      </c>
      <c r="AP34" s="48">
        <v>0</v>
      </c>
      <c r="AQ34" s="25">
        <v>333818.83</v>
      </c>
      <c r="AR34" s="25">
        <v>337800</v>
      </c>
      <c r="AS34" s="25">
        <v>3981.1699999999837</v>
      </c>
      <c r="AT34" s="25">
        <v>156047.69</v>
      </c>
      <c r="AU34" s="25">
        <v>493847.69</v>
      </c>
      <c r="AV34" s="22">
        <v>221800</v>
      </c>
      <c r="AW34" s="22">
        <v>272047.69</v>
      </c>
      <c r="AX34" s="30">
        <v>0.66</v>
      </c>
      <c r="AY34" s="21">
        <v>0.45</v>
      </c>
      <c r="AZ34" s="22">
        <v>117900</v>
      </c>
    </row>
    <row r="35" spans="1:52">
      <c r="A35" s="9">
        <v>13073064</v>
      </c>
      <c r="B35" s="5">
        <v>5353</v>
      </c>
      <c r="C35" s="5" t="s">
        <v>57</v>
      </c>
      <c r="D35" s="20">
        <v>474</v>
      </c>
      <c r="E35" s="20">
        <v>202400</v>
      </c>
      <c r="F35" s="25">
        <v>250147.12</v>
      </c>
      <c r="G35" s="45">
        <v>1</v>
      </c>
      <c r="H35" s="25">
        <v>223333.33</v>
      </c>
      <c r="I35" s="25">
        <v>0</v>
      </c>
      <c r="J35" s="45">
        <v>1</v>
      </c>
      <c r="K35" s="25">
        <v>116050.59</v>
      </c>
      <c r="L35" s="654" t="s">
        <v>173</v>
      </c>
      <c r="M35" s="45">
        <v>1</v>
      </c>
      <c r="N35" s="45">
        <v>1</v>
      </c>
      <c r="O35" s="25">
        <v>877436.78</v>
      </c>
      <c r="P35" s="45">
        <v>0</v>
      </c>
      <c r="Q35" s="25">
        <v>0</v>
      </c>
      <c r="R35" s="45">
        <v>1</v>
      </c>
      <c r="S35" s="25">
        <v>135616.47</v>
      </c>
      <c r="T35" s="20">
        <v>300</v>
      </c>
      <c r="U35" s="45">
        <v>0</v>
      </c>
      <c r="V35" s="45">
        <v>360</v>
      </c>
      <c r="W35" s="20">
        <v>0</v>
      </c>
      <c r="X35" s="20">
        <v>300</v>
      </c>
      <c r="Y35" s="20">
        <v>1</v>
      </c>
      <c r="Z35" s="20">
        <v>0</v>
      </c>
      <c r="AA35" s="48">
        <v>240926.26</v>
      </c>
      <c r="AB35" s="25">
        <v>508.2832489451477</v>
      </c>
      <c r="AC35" s="25" t="s">
        <v>28</v>
      </c>
      <c r="AD35" s="47" t="s">
        <v>28</v>
      </c>
      <c r="AE35" s="25" t="s">
        <v>28</v>
      </c>
      <c r="AF35" s="25">
        <v>889241.9</v>
      </c>
      <c r="AG35" s="25">
        <v>228664.66</v>
      </c>
      <c r="AH35" s="25">
        <v>242899.21</v>
      </c>
      <c r="AI35" s="25">
        <v>250147.12</v>
      </c>
      <c r="AJ35" s="25">
        <v>350681.95</v>
      </c>
      <c r="AK35" s="20">
        <v>2000</v>
      </c>
      <c r="AL35" s="25">
        <v>1771.66</v>
      </c>
      <c r="AM35" s="20">
        <v>0</v>
      </c>
      <c r="AN35" s="25">
        <v>0</v>
      </c>
      <c r="AO35" s="20">
        <v>0</v>
      </c>
      <c r="AP35" s="48">
        <v>0</v>
      </c>
      <c r="AQ35" s="25">
        <v>115946.49</v>
      </c>
      <c r="AR35" s="25">
        <v>119058</v>
      </c>
      <c r="AS35" s="25">
        <v>3111.5099999999948</v>
      </c>
      <c r="AT35" s="25">
        <v>152286.28</v>
      </c>
      <c r="AU35" s="25">
        <v>271344.28000000003</v>
      </c>
      <c r="AV35" s="22">
        <v>125600</v>
      </c>
      <c r="AW35" s="22">
        <v>145744.28000000003</v>
      </c>
      <c r="AX35" s="30">
        <v>1.06</v>
      </c>
      <c r="AY35" s="21">
        <v>0.46</v>
      </c>
      <c r="AZ35" s="22">
        <v>66700</v>
      </c>
    </row>
    <row r="36" spans="1:52">
      <c r="A36" s="9">
        <v>13073065</v>
      </c>
      <c r="B36" s="5">
        <v>5353</v>
      </c>
      <c r="C36" s="5" t="s">
        <v>58</v>
      </c>
      <c r="D36" s="20">
        <v>1091</v>
      </c>
      <c r="E36" s="20">
        <v>-18700</v>
      </c>
      <c r="F36" s="25">
        <v>127161.56</v>
      </c>
      <c r="G36" s="45">
        <v>1</v>
      </c>
      <c r="H36" s="25">
        <v>115160</v>
      </c>
      <c r="I36" s="25">
        <v>0</v>
      </c>
      <c r="J36" s="45">
        <v>1</v>
      </c>
      <c r="K36" s="25">
        <v>629862.40000000002</v>
      </c>
      <c r="L36" s="654" t="s">
        <v>173</v>
      </c>
      <c r="M36" s="45">
        <v>0</v>
      </c>
      <c r="N36" s="45">
        <v>1</v>
      </c>
      <c r="O36" s="25">
        <v>4261261.83</v>
      </c>
      <c r="P36" s="45">
        <v>0</v>
      </c>
      <c r="Q36" s="25">
        <v>0</v>
      </c>
      <c r="R36" s="45">
        <v>1</v>
      </c>
      <c r="S36" s="25">
        <v>319889.28000000003</v>
      </c>
      <c r="T36" s="20">
        <v>200</v>
      </c>
      <c r="U36" s="45">
        <v>1</v>
      </c>
      <c r="V36" s="45">
        <v>300</v>
      </c>
      <c r="W36" s="20">
        <v>1</v>
      </c>
      <c r="X36" s="20">
        <v>300</v>
      </c>
      <c r="Y36" s="20">
        <v>1</v>
      </c>
      <c r="Z36" s="20">
        <v>1</v>
      </c>
      <c r="AA36" s="48">
        <v>532784.77</v>
      </c>
      <c r="AB36" s="25">
        <v>488.34534372135658</v>
      </c>
      <c r="AC36" s="25" t="s">
        <v>28</v>
      </c>
      <c r="AD36" s="47" t="s">
        <v>28</v>
      </c>
      <c r="AE36" s="25" t="s">
        <v>28</v>
      </c>
      <c r="AF36" s="25">
        <v>4441243.59</v>
      </c>
      <c r="AG36" s="25">
        <v>209660.3</v>
      </c>
      <c r="AH36" s="25">
        <v>-194813.12</v>
      </c>
      <c r="AI36" s="25">
        <v>127161.56</v>
      </c>
      <c r="AJ36" s="25">
        <v>319889.28000000003</v>
      </c>
      <c r="AK36" s="20">
        <v>5000</v>
      </c>
      <c r="AL36" s="25">
        <v>5741.85</v>
      </c>
      <c r="AM36" s="20">
        <v>0</v>
      </c>
      <c r="AN36" s="25">
        <v>0</v>
      </c>
      <c r="AO36" s="20">
        <v>0</v>
      </c>
      <c r="AP36" s="48">
        <v>0</v>
      </c>
      <c r="AQ36" s="25">
        <v>512481.28000000003</v>
      </c>
      <c r="AR36" s="25">
        <v>491044</v>
      </c>
      <c r="AS36" s="25">
        <v>-21437.280000000028</v>
      </c>
      <c r="AT36" s="25">
        <v>20259.97</v>
      </c>
      <c r="AU36" s="25">
        <v>511303.97</v>
      </c>
      <c r="AV36" s="22">
        <v>373700</v>
      </c>
      <c r="AW36" s="22">
        <v>137603.96999999997</v>
      </c>
      <c r="AX36" s="30">
        <v>0.76</v>
      </c>
      <c r="AY36" s="21">
        <v>0.73</v>
      </c>
      <c r="AZ36" s="22">
        <v>198600</v>
      </c>
    </row>
    <row r="37" spans="1:52">
      <c r="A37" s="9">
        <v>13073072</v>
      </c>
      <c r="B37" s="5">
        <v>5353</v>
      </c>
      <c r="C37" s="5" t="s">
        <v>59</v>
      </c>
      <c r="D37" s="20">
        <v>251</v>
      </c>
      <c r="E37" s="20">
        <v>-84100</v>
      </c>
      <c r="F37" s="25">
        <v>-271550.13</v>
      </c>
      <c r="G37" s="45">
        <v>0</v>
      </c>
      <c r="H37" s="25">
        <v>0</v>
      </c>
      <c r="I37" s="25">
        <v>-325094.69</v>
      </c>
      <c r="J37" s="45">
        <v>1</v>
      </c>
      <c r="K37" s="25">
        <v>657878.55000000005</v>
      </c>
      <c r="L37" s="654" t="s">
        <v>173</v>
      </c>
      <c r="M37" s="45">
        <v>0</v>
      </c>
      <c r="N37" s="45">
        <v>1</v>
      </c>
      <c r="O37" s="25">
        <v>2421095.2200000002</v>
      </c>
      <c r="P37" s="45">
        <v>0</v>
      </c>
      <c r="Q37" s="25">
        <v>0</v>
      </c>
      <c r="R37" s="45">
        <v>0</v>
      </c>
      <c r="S37" s="25">
        <v>-159744.82999999999</v>
      </c>
      <c r="T37" s="20">
        <v>300</v>
      </c>
      <c r="U37" s="45">
        <v>0</v>
      </c>
      <c r="V37" s="45">
        <v>300</v>
      </c>
      <c r="W37" s="20">
        <v>1</v>
      </c>
      <c r="X37" s="20">
        <v>300</v>
      </c>
      <c r="Y37" s="20">
        <v>1</v>
      </c>
      <c r="Z37" s="20">
        <v>0</v>
      </c>
      <c r="AA37" s="48">
        <v>301985.06</v>
      </c>
      <c r="AB37" s="25">
        <v>1203.1277290836654</v>
      </c>
      <c r="AC37" s="25" t="s">
        <v>28</v>
      </c>
      <c r="AD37" s="47" t="s">
        <v>28</v>
      </c>
      <c r="AE37" s="25" t="s">
        <v>28</v>
      </c>
      <c r="AF37" s="25">
        <v>2928532.03</v>
      </c>
      <c r="AG37" s="25">
        <v>184178.78</v>
      </c>
      <c r="AH37" s="25">
        <v>-1142718.07</v>
      </c>
      <c r="AI37" s="25">
        <v>-216578.61</v>
      </c>
      <c r="AJ37" s="25">
        <v>-159744.82999999999</v>
      </c>
      <c r="AK37" s="20">
        <v>700</v>
      </c>
      <c r="AL37" s="25">
        <v>543.25</v>
      </c>
      <c r="AM37" s="20">
        <v>0</v>
      </c>
      <c r="AN37" s="25">
        <v>0</v>
      </c>
      <c r="AO37" s="20">
        <v>0</v>
      </c>
      <c r="AP37" s="48">
        <v>0</v>
      </c>
      <c r="AQ37" s="25">
        <v>454831.83</v>
      </c>
      <c r="AR37" s="25">
        <v>446745</v>
      </c>
      <c r="AS37" s="25">
        <v>-8086.8300000000163</v>
      </c>
      <c r="AT37" s="25">
        <v>0</v>
      </c>
      <c r="AU37" s="25">
        <v>446745</v>
      </c>
      <c r="AV37" s="22">
        <v>181500</v>
      </c>
      <c r="AW37" s="22">
        <v>265245</v>
      </c>
      <c r="AX37" s="30">
        <v>0.41</v>
      </c>
      <c r="AY37" s="21">
        <v>0.41</v>
      </c>
      <c r="AZ37" s="22">
        <v>94800</v>
      </c>
    </row>
    <row r="38" spans="1:52">
      <c r="A38" s="9">
        <v>13073074</v>
      </c>
      <c r="B38" s="5">
        <v>5353</v>
      </c>
      <c r="C38" s="5" t="s">
        <v>60</v>
      </c>
      <c r="D38" s="20">
        <v>340</v>
      </c>
      <c r="E38" s="20">
        <v>-62800</v>
      </c>
      <c r="F38" s="25">
        <v>-17207.48</v>
      </c>
      <c r="G38" s="45">
        <v>0</v>
      </c>
      <c r="H38" s="25">
        <v>0</v>
      </c>
      <c r="I38" s="25">
        <v>-57072.94</v>
      </c>
      <c r="J38" s="45">
        <v>1</v>
      </c>
      <c r="K38" s="25">
        <v>244380.24</v>
      </c>
      <c r="L38" s="654" t="s">
        <v>173</v>
      </c>
      <c r="M38" s="45">
        <v>0</v>
      </c>
      <c r="N38" s="45">
        <v>1</v>
      </c>
      <c r="O38" s="25">
        <v>531532.09</v>
      </c>
      <c r="P38" s="45">
        <v>0</v>
      </c>
      <c r="Q38" s="25">
        <v>0</v>
      </c>
      <c r="R38" s="45">
        <v>1</v>
      </c>
      <c r="S38" s="25">
        <v>246547.07</v>
      </c>
      <c r="T38" s="20">
        <v>375</v>
      </c>
      <c r="U38" s="45">
        <v>0</v>
      </c>
      <c r="V38" s="45">
        <v>375</v>
      </c>
      <c r="W38" s="20">
        <v>0</v>
      </c>
      <c r="X38" s="20">
        <v>300</v>
      </c>
      <c r="Y38" s="20">
        <v>1</v>
      </c>
      <c r="Z38" s="20">
        <v>0</v>
      </c>
      <c r="AA38" s="48">
        <v>489928.49</v>
      </c>
      <c r="AB38" s="25">
        <v>1440.9661470588235</v>
      </c>
      <c r="AC38" s="25" t="s">
        <v>28</v>
      </c>
      <c r="AD38" s="47" t="s">
        <v>28</v>
      </c>
      <c r="AE38" s="25" t="s">
        <v>28</v>
      </c>
      <c r="AF38" s="25">
        <v>541443.56999999995</v>
      </c>
      <c r="AG38" s="25">
        <v>-26133.55</v>
      </c>
      <c r="AH38" s="25">
        <v>-54906.11</v>
      </c>
      <c r="AI38" s="25">
        <v>-17207.48</v>
      </c>
      <c r="AJ38" s="25">
        <v>246547.07</v>
      </c>
      <c r="AK38" s="20">
        <v>3000</v>
      </c>
      <c r="AL38" s="25">
        <v>2662.49</v>
      </c>
      <c r="AM38" s="20">
        <v>0</v>
      </c>
      <c r="AN38" s="25">
        <v>0</v>
      </c>
      <c r="AO38" s="20">
        <v>0</v>
      </c>
      <c r="AP38" s="48">
        <v>0</v>
      </c>
      <c r="AQ38" s="25">
        <v>106127.22</v>
      </c>
      <c r="AR38" s="25">
        <v>110369</v>
      </c>
      <c r="AS38" s="25">
        <v>4241.7799999999988</v>
      </c>
      <c r="AT38" s="25">
        <v>94594.9</v>
      </c>
      <c r="AU38" s="25">
        <v>204963.9</v>
      </c>
      <c r="AV38" s="22">
        <v>93400</v>
      </c>
      <c r="AW38" s="22">
        <v>111563.9</v>
      </c>
      <c r="AX38" s="30">
        <v>0.85</v>
      </c>
      <c r="AY38" s="21">
        <v>0.46</v>
      </c>
      <c r="AZ38" s="22">
        <v>49600</v>
      </c>
    </row>
    <row r="39" spans="1:52">
      <c r="A39" s="9">
        <v>13073083</v>
      </c>
      <c r="B39" s="5">
        <v>5353</v>
      </c>
      <c r="C39" s="5" t="s">
        <v>61</v>
      </c>
      <c r="D39" s="20">
        <v>886</v>
      </c>
      <c r="E39" s="20">
        <v>-2800</v>
      </c>
      <c r="F39" s="25">
        <v>82661.440000000002</v>
      </c>
      <c r="G39" s="45">
        <v>1</v>
      </c>
      <c r="H39" s="25">
        <v>29728.240000000002</v>
      </c>
      <c r="I39" s="25">
        <v>0</v>
      </c>
      <c r="J39" s="45">
        <v>0</v>
      </c>
      <c r="K39" s="25">
        <v>4794.07</v>
      </c>
      <c r="L39" s="654" t="s">
        <v>172</v>
      </c>
      <c r="M39" s="45">
        <v>1</v>
      </c>
      <c r="N39" s="45">
        <v>1</v>
      </c>
      <c r="O39" s="25">
        <v>2065444.1</v>
      </c>
      <c r="P39" s="45">
        <v>1</v>
      </c>
      <c r="Q39" s="25">
        <v>80364.44</v>
      </c>
      <c r="R39" s="45">
        <v>1</v>
      </c>
      <c r="S39" s="25">
        <v>3795.84</v>
      </c>
      <c r="T39" s="20">
        <v>300</v>
      </c>
      <c r="U39" s="45">
        <v>0</v>
      </c>
      <c r="V39" s="45">
        <v>350</v>
      </c>
      <c r="W39" s="20">
        <v>0</v>
      </c>
      <c r="X39" s="20">
        <v>350</v>
      </c>
      <c r="Y39" s="20">
        <v>0</v>
      </c>
      <c r="Z39" s="20">
        <v>0</v>
      </c>
      <c r="AA39" s="48">
        <v>736634.6</v>
      </c>
      <c r="AB39" s="25">
        <v>831.41602708803612</v>
      </c>
      <c r="AC39" s="25" t="s">
        <v>28</v>
      </c>
      <c r="AD39" s="47" t="s">
        <v>28</v>
      </c>
      <c r="AE39" s="25" t="s">
        <v>28</v>
      </c>
      <c r="AF39" s="25">
        <v>2057946.11</v>
      </c>
      <c r="AG39" s="25">
        <v>40508.14</v>
      </c>
      <c r="AH39" s="25">
        <v>109441.52</v>
      </c>
      <c r="AI39" s="25">
        <v>82661.440000000002</v>
      </c>
      <c r="AJ39" s="25">
        <v>-76568.600000000006</v>
      </c>
      <c r="AK39" s="20">
        <v>3500</v>
      </c>
      <c r="AL39" s="25">
        <v>3608.36</v>
      </c>
      <c r="AM39" s="20">
        <v>3500</v>
      </c>
      <c r="AN39" s="25">
        <v>4445.37</v>
      </c>
      <c r="AO39" s="20">
        <v>0</v>
      </c>
      <c r="AP39" s="48">
        <v>0</v>
      </c>
      <c r="AQ39" s="25">
        <v>372283.11</v>
      </c>
      <c r="AR39" s="25">
        <v>395487</v>
      </c>
      <c r="AS39" s="25">
        <v>23203.890000000014</v>
      </c>
      <c r="AT39" s="25">
        <v>187403.44</v>
      </c>
      <c r="AU39" s="25">
        <v>582890.43999999994</v>
      </c>
      <c r="AV39" s="22">
        <v>248300</v>
      </c>
      <c r="AW39" s="22">
        <v>334590.43999999994</v>
      </c>
      <c r="AX39" s="30">
        <v>0.63</v>
      </c>
      <c r="AY39" s="21">
        <v>0.43</v>
      </c>
      <c r="AZ39" s="22">
        <v>132000</v>
      </c>
    </row>
    <row r="40" spans="1:52">
      <c r="A40" s="9">
        <v>13073002</v>
      </c>
      <c r="B40" s="5">
        <v>5354</v>
      </c>
      <c r="C40" s="5" t="s">
        <v>62</v>
      </c>
      <c r="D40" s="20">
        <v>694</v>
      </c>
      <c r="E40" s="20">
        <v>-87100</v>
      </c>
      <c r="F40" s="25">
        <v>281566</v>
      </c>
      <c r="G40" s="1076">
        <v>1</v>
      </c>
      <c r="H40" s="25" t="s">
        <v>24</v>
      </c>
      <c r="I40" s="25" t="s">
        <v>24</v>
      </c>
      <c r="J40" s="45" t="s">
        <v>24</v>
      </c>
      <c r="K40" s="25" t="s">
        <v>24</v>
      </c>
      <c r="L40" s="654" t="s">
        <v>24</v>
      </c>
      <c r="M40" s="45" t="s">
        <v>24</v>
      </c>
      <c r="N40" s="45" t="s">
        <v>24</v>
      </c>
      <c r="O40" s="25">
        <v>5957528</v>
      </c>
      <c r="P40" s="45" t="s">
        <v>28</v>
      </c>
      <c r="Q40" s="25">
        <v>0</v>
      </c>
      <c r="R40" s="45" t="s">
        <v>24</v>
      </c>
      <c r="S40" s="25">
        <v>2657653</v>
      </c>
      <c r="T40" s="20">
        <v>250</v>
      </c>
      <c r="U40" s="45">
        <v>1</v>
      </c>
      <c r="V40" s="45">
        <v>320</v>
      </c>
      <c r="W40" s="20">
        <v>1</v>
      </c>
      <c r="X40" s="20">
        <v>330</v>
      </c>
      <c r="Y40" s="20">
        <v>0</v>
      </c>
      <c r="Z40" s="20">
        <v>0</v>
      </c>
      <c r="AA40" s="25">
        <v>1998360</v>
      </c>
      <c r="AB40" s="25">
        <v>2879.4812680115274</v>
      </c>
      <c r="AC40" s="25" t="s">
        <v>28</v>
      </c>
      <c r="AD40" s="20" t="s">
        <v>28</v>
      </c>
      <c r="AE40" s="25" t="s">
        <v>28</v>
      </c>
      <c r="AF40" s="25" t="s">
        <v>24</v>
      </c>
      <c r="AG40" s="25">
        <v>323301</v>
      </c>
      <c r="AH40" s="25">
        <v>310297</v>
      </c>
      <c r="AI40" s="25">
        <v>281566</v>
      </c>
      <c r="AJ40" s="25">
        <v>2657653</v>
      </c>
      <c r="AK40" s="20">
        <v>1600</v>
      </c>
      <c r="AL40" s="25">
        <v>1781</v>
      </c>
      <c r="AM40" s="20">
        <v>0</v>
      </c>
      <c r="AN40" s="25">
        <v>0</v>
      </c>
      <c r="AO40" s="20">
        <v>126800</v>
      </c>
      <c r="AP40" s="48">
        <v>164918</v>
      </c>
      <c r="AQ40" s="25">
        <v>679554</v>
      </c>
      <c r="AR40" s="25">
        <v>848204</v>
      </c>
      <c r="AS40" s="25">
        <v>168650</v>
      </c>
      <c r="AT40" s="25">
        <v>0</v>
      </c>
      <c r="AU40" s="25">
        <v>848204</v>
      </c>
      <c r="AV40" s="22">
        <v>323700</v>
      </c>
      <c r="AW40" s="22">
        <v>524504</v>
      </c>
      <c r="AX40" s="30">
        <v>0.38162989092246674</v>
      </c>
      <c r="AY40" s="30">
        <v>0.38162989092246674</v>
      </c>
      <c r="AZ40" s="22">
        <v>227500</v>
      </c>
    </row>
    <row r="41" spans="1:52">
      <c r="A41" s="9">
        <v>13073012</v>
      </c>
      <c r="B41" s="5">
        <v>5354</v>
      </c>
      <c r="C41" s="5" t="s">
        <v>63</v>
      </c>
      <c r="D41" s="20">
        <v>1117</v>
      </c>
      <c r="E41" s="20">
        <v>-91100</v>
      </c>
      <c r="F41" s="25">
        <v>328287</v>
      </c>
      <c r="G41" s="1076">
        <v>1</v>
      </c>
      <c r="H41" s="25" t="s">
        <v>24</v>
      </c>
      <c r="I41" s="25" t="s">
        <v>24</v>
      </c>
      <c r="J41" s="45" t="s">
        <v>24</v>
      </c>
      <c r="K41" s="25" t="s">
        <v>24</v>
      </c>
      <c r="L41" s="654" t="s">
        <v>24</v>
      </c>
      <c r="M41" s="45" t="s">
        <v>24</v>
      </c>
      <c r="N41" s="45" t="s">
        <v>24</v>
      </c>
      <c r="O41" s="25">
        <v>811452</v>
      </c>
      <c r="P41" s="45" t="s">
        <v>28</v>
      </c>
      <c r="Q41" s="25">
        <v>0</v>
      </c>
      <c r="R41" s="45" t="s">
        <v>24</v>
      </c>
      <c r="S41" s="25">
        <v>1188351</v>
      </c>
      <c r="T41" s="20">
        <v>250</v>
      </c>
      <c r="U41" s="45">
        <v>1</v>
      </c>
      <c r="V41" s="45">
        <v>300</v>
      </c>
      <c r="W41" s="20">
        <v>1</v>
      </c>
      <c r="X41" s="20">
        <v>300</v>
      </c>
      <c r="Y41" s="20">
        <v>1</v>
      </c>
      <c r="Z41" s="20">
        <v>1</v>
      </c>
      <c r="AA41" s="25">
        <v>1702800</v>
      </c>
      <c r="AB41" s="25">
        <v>1524.4404655326769</v>
      </c>
      <c r="AC41" s="25" t="s">
        <v>28</v>
      </c>
      <c r="AD41" s="20" t="s">
        <v>28</v>
      </c>
      <c r="AE41" s="25" t="s">
        <v>28</v>
      </c>
      <c r="AF41" s="25" t="s">
        <v>24</v>
      </c>
      <c r="AG41" s="25">
        <v>-5040</v>
      </c>
      <c r="AH41" s="25">
        <v>13419</v>
      </c>
      <c r="AI41" s="25">
        <v>328287</v>
      </c>
      <c r="AJ41" s="25">
        <v>1188351</v>
      </c>
      <c r="AK41" s="20">
        <v>4000</v>
      </c>
      <c r="AL41" s="25">
        <v>3937</v>
      </c>
      <c r="AM41" s="20">
        <v>0</v>
      </c>
      <c r="AN41" s="25">
        <v>0</v>
      </c>
      <c r="AO41" s="20">
        <v>90000</v>
      </c>
      <c r="AP41" s="48">
        <v>113523</v>
      </c>
      <c r="AQ41" s="25">
        <v>464802</v>
      </c>
      <c r="AR41" s="25">
        <v>718906</v>
      </c>
      <c r="AS41" s="25">
        <v>254104</v>
      </c>
      <c r="AT41" s="25">
        <v>233310</v>
      </c>
      <c r="AU41" s="25">
        <v>952216</v>
      </c>
      <c r="AV41" s="22">
        <v>307842</v>
      </c>
      <c r="AW41" s="22">
        <v>644374</v>
      </c>
      <c r="AX41" s="30">
        <v>0.42820897307853878</v>
      </c>
      <c r="AY41" s="30">
        <v>0.32329009384425383</v>
      </c>
      <c r="AZ41" s="22">
        <v>155600</v>
      </c>
    </row>
    <row r="42" spans="1:52">
      <c r="A42" s="9">
        <v>13073017</v>
      </c>
      <c r="B42" s="5">
        <v>5354</v>
      </c>
      <c r="C42" s="5" t="s">
        <v>64</v>
      </c>
      <c r="D42" s="20">
        <v>1535</v>
      </c>
      <c r="E42" s="20">
        <v>-410000</v>
      </c>
      <c r="F42" s="25">
        <v>658803</v>
      </c>
      <c r="G42" s="1076">
        <v>1</v>
      </c>
      <c r="H42" s="25" t="s">
        <v>24</v>
      </c>
      <c r="I42" s="25" t="s">
        <v>24</v>
      </c>
      <c r="J42" s="45" t="s">
        <v>24</v>
      </c>
      <c r="K42" s="25" t="s">
        <v>24</v>
      </c>
      <c r="L42" s="654" t="s">
        <v>24</v>
      </c>
      <c r="M42" s="45" t="s">
        <v>24</v>
      </c>
      <c r="N42" s="45" t="s">
        <v>24</v>
      </c>
      <c r="O42" s="25">
        <v>16575794</v>
      </c>
      <c r="P42" s="45" t="s">
        <v>28</v>
      </c>
      <c r="Q42" s="25">
        <v>0</v>
      </c>
      <c r="R42" s="45" t="s">
        <v>24</v>
      </c>
      <c r="S42" s="25">
        <v>2786462</v>
      </c>
      <c r="T42" s="20">
        <v>250</v>
      </c>
      <c r="U42" s="45">
        <v>1</v>
      </c>
      <c r="V42" s="45">
        <v>360</v>
      </c>
      <c r="W42" s="20">
        <v>0</v>
      </c>
      <c r="X42" s="20">
        <v>350</v>
      </c>
      <c r="Y42" s="20">
        <v>0</v>
      </c>
      <c r="Z42" s="20">
        <v>0</v>
      </c>
      <c r="AA42" s="25">
        <v>1703332</v>
      </c>
      <c r="AB42" s="25">
        <v>1109.6625407166123</v>
      </c>
      <c r="AC42" s="25" t="s">
        <v>28</v>
      </c>
      <c r="AD42" s="20" t="s">
        <v>28</v>
      </c>
      <c r="AE42" s="25" t="s">
        <v>28</v>
      </c>
      <c r="AF42" s="25" t="s">
        <v>24</v>
      </c>
      <c r="AG42" s="25">
        <v>15159</v>
      </c>
      <c r="AH42" s="25">
        <v>942663</v>
      </c>
      <c r="AI42" s="25">
        <v>658803</v>
      </c>
      <c r="AJ42" s="25">
        <v>2786462</v>
      </c>
      <c r="AK42" s="20">
        <v>5000</v>
      </c>
      <c r="AL42" s="25">
        <v>4756</v>
      </c>
      <c r="AM42" s="20">
        <v>0</v>
      </c>
      <c r="AN42" s="25">
        <v>0</v>
      </c>
      <c r="AO42" s="20">
        <v>150000</v>
      </c>
      <c r="AP42" s="48">
        <v>176626</v>
      </c>
      <c r="AQ42" s="25">
        <v>812470</v>
      </c>
      <c r="AR42" s="25">
        <v>1260039</v>
      </c>
      <c r="AS42" s="25">
        <v>447569</v>
      </c>
      <c r="AT42" s="25">
        <v>230500</v>
      </c>
      <c r="AU42" s="25">
        <v>1490539</v>
      </c>
      <c r="AV42" s="60">
        <v>507917</v>
      </c>
      <c r="AW42" s="22">
        <v>982622</v>
      </c>
      <c r="AX42" s="30">
        <v>0.40309625336993538</v>
      </c>
      <c r="AY42" s="30">
        <v>0.34076062417689174</v>
      </c>
      <c r="AZ42" s="22">
        <v>272000</v>
      </c>
    </row>
    <row r="43" spans="1:52">
      <c r="A43" s="9">
        <v>13073067</v>
      </c>
      <c r="B43" s="5">
        <v>5354</v>
      </c>
      <c r="C43" s="5" t="s">
        <v>65</v>
      </c>
      <c r="D43" s="20">
        <v>1611</v>
      </c>
      <c r="E43" s="20">
        <v>31100</v>
      </c>
      <c r="F43" s="25">
        <v>872278</v>
      </c>
      <c r="G43" s="1076">
        <v>1</v>
      </c>
      <c r="H43" s="25" t="s">
        <v>24</v>
      </c>
      <c r="I43" s="25" t="s">
        <v>24</v>
      </c>
      <c r="J43" s="45" t="s">
        <v>24</v>
      </c>
      <c r="K43" s="25" t="s">
        <v>24</v>
      </c>
      <c r="L43" s="654" t="s">
        <v>24</v>
      </c>
      <c r="M43" s="45" t="s">
        <v>24</v>
      </c>
      <c r="N43" s="45" t="s">
        <v>24</v>
      </c>
      <c r="O43" s="25">
        <v>31902576</v>
      </c>
      <c r="P43" s="45" t="s">
        <v>28</v>
      </c>
      <c r="Q43" s="25">
        <v>0</v>
      </c>
      <c r="R43" s="45" t="s">
        <v>24</v>
      </c>
      <c r="S43" s="25">
        <v>1842249</v>
      </c>
      <c r="T43" s="20">
        <v>250</v>
      </c>
      <c r="U43" s="45">
        <v>1</v>
      </c>
      <c r="V43" s="45">
        <v>360</v>
      </c>
      <c r="W43" s="20">
        <v>0</v>
      </c>
      <c r="X43" s="20">
        <v>300</v>
      </c>
      <c r="Y43" s="20">
        <v>1</v>
      </c>
      <c r="Z43" s="20">
        <v>0</v>
      </c>
      <c r="AA43" s="25">
        <v>643628</v>
      </c>
      <c r="AB43" s="25">
        <v>399.52079453755431</v>
      </c>
      <c r="AC43" s="25" t="s">
        <v>28</v>
      </c>
      <c r="AD43" s="20" t="s">
        <v>28</v>
      </c>
      <c r="AE43" s="25" t="s">
        <v>28</v>
      </c>
      <c r="AF43" s="25" t="s">
        <v>24</v>
      </c>
      <c r="AG43" s="25">
        <v>-1252768</v>
      </c>
      <c r="AH43" s="25">
        <v>290803</v>
      </c>
      <c r="AI43" s="25">
        <v>872278</v>
      </c>
      <c r="AJ43" s="25">
        <v>1842249</v>
      </c>
      <c r="AK43" s="20">
        <v>6200</v>
      </c>
      <c r="AL43" s="25">
        <v>6375</v>
      </c>
      <c r="AM43" s="20">
        <v>0</v>
      </c>
      <c r="AN43" s="25">
        <v>0</v>
      </c>
      <c r="AO43" s="20">
        <v>172000</v>
      </c>
      <c r="AP43" s="48">
        <v>203891</v>
      </c>
      <c r="AQ43" s="25">
        <v>1257035</v>
      </c>
      <c r="AR43" s="25">
        <v>1729254</v>
      </c>
      <c r="AS43" s="25">
        <v>472219</v>
      </c>
      <c r="AT43" s="25">
        <v>0</v>
      </c>
      <c r="AU43" s="25">
        <v>1729254</v>
      </c>
      <c r="AV43" s="22">
        <v>628494</v>
      </c>
      <c r="AW43" s="22">
        <v>1100760</v>
      </c>
      <c r="AX43" s="30">
        <v>0.36344805332241531</v>
      </c>
      <c r="AY43" s="30">
        <v>0.36344805332241531</v>
      </c>
      <c r="AZ43" s="22">
        <v>420900</v>
      </c>
    </row>
    <row r="44" spans="1:52">
      <c r="A44" s="9">
        <v>13073100</v>
      </c>
      <c r="B44" s="5">
        <v>5354</v>
      </c>
      <c r="C44" s="5" t="s">
        <v>66</v>
      </c>
      <c r="D44" s="20">
        <v>750</v>
      </c>
      <c r="E44" s="20">
        <v>1700</v>
      </c>
      <c r="F44" s="25">
        <v>135791</v>
      </c>
      <c r="G44" s="1076">
        <v>1</v>
      </c>
      <c r="H44" s="25" t="s">
        <v>24</v>
      </c>
      <c r="I44" s="25" t="s">
        <v>24</v>
      </c>
      <c r="J44" s="45" t="s">
        <v>24</v>
      </c>
      <c r="K44" s="25" t="s">
        <v>24</v>
      </c>
      <c r="L44" s="654" t="s">
        <v>24</v>
      </c>
      <c r="M44" s="45" t="s">
        <v>24</v>
      </c>
      <c r="N44" s="45" t="s">
        <v>24</v>
      </c>
      <c r="O44" s="25">
        <v>6044590</v>
      </c>
      <c r="P44" s="45" t="s">
        <v>28</v>
      </c>
      <c r="Q44" s="25">
        <v>0</v>
      </c>
      <c r="R44" s="45" t="s">
        <v>24</v>
      </c>
      <c r="S44" s="25">
        <v>782799</v>
      </c>
      <c r="T44" s="20">
        <v>250</v>
      </c>
      <c r="U44" s="45">
        <v>1</v>
      </c>
      <c r="V44" s="45">
        <v>360</v>
      </c>
      <c r="W44" s="20">
        <v>0</v>
      </c>
      <c r="X44" s="20">
        <v>350</v>
      </c>
      <c r="Y44" s="20">
        <v>0</v>
      </c>
      <c r="Z44" s="20">
        <v>0</v>
      </c>
      <c r="AA44" s="25">
        <v>113461</v>
      </c>
      <c r="AB44" s="25">
        <v>151.28133333333332</v>
      </c>
      <c r="AC44" s="25" t="s">
        <v>28</v>
      </c>
      <c r="AD44" s="20" t="s">
        <v>28</v>
      </c>
      <c r="AE44" s="25" t="s">
        <v>28</v>
      </c>
      <c r="AF44" s="25" t="s">
        <v>24</v>
      </c>
      <c r="AG44" s="25">
        <v>11545</v>
      </c>
      <c r="AH44" s="25">
        <v>520847</v>
      </c>
      <c r="AI44" s="25">
        <v>135791</v>
      </c>
      <c r="AJ44" s="25">
        <v>782799</v>
      </c>
      <c r="AK44" s="20">
        <v>3500</v>
      </c>
      <c r="AL44" s="25">
        <v>3721</v>
      </c>
      <c r="AM44" s="20">
        <v>0</v>
      </c>
      <c r="AN44" s="25">
        <v>0</v>
      </c>
      <c r="AO44" s="20">
        <v>96500</v>
      </c>
      <c r="AP44" s="48">
        <v>103262</v>
      </c>
      <c r="AQ44" s="25">
        <v>290924</v>
      </c>
      <c r="AR44" s="25">
        <v>457993</v>
      </c>
      <c r="AS44" s="25">
        <v>167069</v>
      </c>
      <c r="AT44" s="25">
        <v>173004</v>
      </c>
      <c r="AU44" s="25">
        <v>630997</v>
      </c>
      <c r="AV44" s="22">
        <v>226077</v>
      </c>
      <c r="AW44" s="22">
        <v>404920</v>
      </c>
      <c r="AX44" s="30">
        <v>0.49362544842388423</v>
      </c>
      <c r="AY44" s="30">
        <v>0.35828538012066619</v>
      </c>
      <c r="AZ44" s="22">
        <v>97400</v>
      </c>
    </row>
    <row r="45" spans="1:52">
      <c r="A45" s="9">
        <v>13073103</v>
      </c>
      <c r="B45" s="5">
        <v>5354</v>
      </c>
      <c r="C45" s="5" t="s">
        <v>67</v>
      </c>
      <c r="D45" s="20">
        <v>1192</v>
      </c>
      <c r="E45" s="20">
        <v>-80700</v>
      </c>
      <c r="F45" s="25">
        <v>192982</v>
      </c>
      <c r="G45" s="1076">
        <v>1</v>
      </c>
      <c r="H45" s="25" t="s">
        <v>24</v>
      </c>
      <c r="I45" s="25" t="s">
        <v>24</v>
      </c>
      <c r="J45" s="45" t="s">
        <v>24</v>
      </c>
      <c r="K45" s="25" t="s">
        <v>24</v>
      </c>
      <c r="L45" s="654" t="s">
        <v>24</v>
      </c>
      <c r="M45" s="45" t="s">
        <v>24</v>
      </c>
      <c r="N45" s="45" t="s">
        <v>24</v>
      </c>
      <c r="O45" s="25" t="s">
        <v>24</v>
      </c>
      <c r="P45" s="45" t="s">
        <v>28</v>
      </c>
      <c r="Q45" s="25">
        <v>0</v>
      </c>
      <c r="R45" s="45" t="s">
        <v>24</v>
      </c>
      <c r="S45" s="25">
        <v>564230</v>
      </c>
      <c r="T45" s="20">
        <v>250</v>
      </c>
      <c r="U45" s="45">
        <v>1</v>
      </c>
      <c r="V45" s="45">
        <v>360</v>
      </c>
      <c r="W45" s="20">
        <v>0</v>
      </c>
      <c r="X45" s="20">
        <v>360</v>
      </c>
      <c r="Y45" s="20">
        <v>0</v>
      </c>
      <c r="Z45" s="20">
        <v>0</v>
      </c>
      <c r="AA45" s="25">
        <v>444976</v>
      </c>
      <c r="AB45" s="25">
        <v>373.30201342281879</v>
      </c>
      <c r="AC45" s="25" t="s">
        <v>28</v>
      </c>
      <c r="AD45" s="20" t="s">
        <v>28</v>
      </c>
      <c r="AE45" s="25" t="s">
        <v>28</v>
      </c>
      <c r="AF45" s="25" t="s">
        <v>24</v>
      </c>
      <c r="AG45" s="25" t="s">
        <v>24</v>
      </c>
      <c r="AH45" s="25" t="s">
        <v>24</v>
      </c>
      <c r="AI45" s="25">
        <v>192982</v>
      </c>
      <c r="AJ45" s="25">
        <v>885725</v>
      </c>
      <c r="AK45" s="20">
        <v>3000</v>
      </c>
      <c r="AL45" s="25">
        <v>2880</v>
      </c>
      <c r="AM45" s="20">
        <v>100</v>
      </c>
      <c r="AN45" s="25">
        <v>624</v>
      </c>
      <c r="AO45" s="20">
        <v>73500</v>
      </c>
      <c r="AP45" s="48">
        <v>103626</v>
      </c>
      <c r="AQ45" s="25">
        <v>730127</v>
      </c>
      <c r="AR45" s="25">
        <v>871481</v>
      </c>
      <c r="AS45" s="25">
        <v>141354</v>
      </c>
      <c r="AT45" s="25">
        <v>114816</v>
      </c>
      <c r="AU45" s="25">
        <v>986297</v>
      </c>
      <c r="AV45" s="22">
        <v>405011</v>
      </c>
      <c r="AW45" s="22">
        <v>581286</v>
      </c>
      <c r="AX45" s="30">
        <v>0.46473876079914539</v>
      </c>
      <c r="AY45" s="30">
        <v>0.41063797213212655</v>
      </c>
      <c r="AZ45" s="22">
        <v>244500</v>
      </c>
    </row>
    <row r="46" spans="1:52">
      <c r="A46" s="9">
        <v>13073024</v>
      </c>
      <c r="B46" s="5">
        <v>5355</v>
      </c>
      <c r="C46" s="5" t="s">
        <v>68</v>
      </c>
      <c r="D46" s="20">
        <v>1412</v>
      </c>
      <c r="E46" s="20">
        <v>-120900</v>
      </c>
      <c r="F46" s="25">
        <v>-54165.59</v>
      </c>
      <c r="G46" s="45">
        <v>0</v>
      </c>
      <c r="H46" s="25" t="s">
        <v>24</v>
      </c>
      <c r="I46" s="25">
        <v>-273695.2</v>
      </c>
      <c r="J46" s="45">
        <v>1</v>
      </c>
      <c r="K46" s="25">
        <v>542897.84</v>
      </c>
      <c r="L46" s="654">
        <v>2015</v>
      </c>
      <c r="M46" s="45">
        <v>0</v>
      </c>
      <c r="N46" s="45">
        <v>1</v>
      </c>
      <c r="O46" s="25">
        <v>3966893.4899999998</v>
      </c>
      <c r="P46" s="45">
        <v>1</v>
      </c>
      <c r="Q46" s="25">
        <v>2046443.5</v>
      </c>
      <c r="R46" s="45">
        <v>1</v>
      </c>
      <c r="S46" s="25">
        <v>98481.88</v>
      </c>
      <c r="T46" s="20">
        <v>250</v>
      </c>
      <c r="U46" s="45">
        <v>1</v>
      </c>
      <c r="V46" s="45">
        <v>350</v>
      </c>
      <c r="W46" s="20">
        <v>0</v>
      </c>
      <c r="X46" s="20">
        <v>300</v>
      </c>
      <c r="Y46" s="20">
        <v>1</v>
      </c>
      <c r="Z46" s="20">
        <v>0</v>
      </c>
      <c r="AA46" s="48">
        <v>2046443.5</v>
      </c>
      <c r="AB46" s="48">
        <v>1449.3225920679886</v>
      </c>
      <c r="AC46" s="48" t="s">
        <v>28</v>
      </c>
      <c r="AD46" s="47" t="s">
        <v>28</v>
      </c>
      <c r="AE46" s="25" t="s">
        <v>28</v>
      </c>
      <c r="AF46" s="25">
        <v>3909537.04</v>
      </c>
      <c r="AG46" s="25">
        <v>-365495.55</v>
      </c>
      <c r="AH46" s="25">
        <v>542897.84</v>
      </c>
      <c r="AI46" s="25">
        <v>54165.59</v>
      </c>
      <c r="AJ46" s="25">
        <v>542897.84</v>
      </c>
      <c r="AK46" s="20">
        <v>5800</v>
      </c>
      <c r="AL46" s="25">
        <v>5929.99</v>
      </c>
      <c r="AM46" s="25" t="s">
        <v>24</v>
      </c>
      <c r="AN46" s="25" t="s">
        <v>24</v>
      </c>
      <c r="AO46" s="25" t="s">
        <v>24</v>
      </c>
      <c r="AP46" s="25" t="s">
        <v>24</v>
      </c>
      <c r="AQ46" s="25">
        <v>499764.6</v>
      </c>
      <c r="AR46" s="25">
        <v>558091.69999999995</v>
      </c>
      <c r="AS46" s="25">
        <v>58327.099999999977</v>
      </c>
      <c r="AT46" s="25">
        <v>347123.42</v>
      </c>
      <c r="AU46" s="25">
        <v>905215.11999999988</v>
      </c>
      <c r="AV46" s="22">
        <v>423844.79</v>
      </c>
      <c r="AW46" s="22">
        <v>481370.3299999999</v>
      </c>
      <c r="AX46" s="19">
        <v>0.75945367042727929</v>
      </c>
      <c r="AY46" s="19">
        <v>0.46822548655616802</v>
      </c>
      <c r="AZ46" s="22">
        <v>186767.9</v>
      </c>
    </row>
    <row r="47" spans="1:52">
      <c r="A47" s="9">
        <v>13073029</v>
      </c>
      <c r="B47" s="5">
        <v>5355</v>
      </c>
      <c r="C47" s="5" t="s">
        <v>69</v>
      </c>
      <c r="D47" s="20">
        <v>561</v>
      </c>
      <c r="E47" s="20">
        <v>10700</v>
      </c>
      <c r="F47" s="25">
        <v>69470.7</v>
      </c>
      <c r="G47" s="45">
        <v>1</v>
      </c>
      <c r="H47" s="25">
        <v>26499.910000000003</v>
      </c>
      <c r="I47" s="25" t="s">
        <v>24</v>
      </c>
      <c r="J47" s="45">
        <v>1</v>
      </c>
      <c r="K47" s="25">
        <v>327685.65000000002</v>
      </c>
      <c r="L47" s="654">
        <v>2015</v>
      </c>
      <c r="M47" s="45">
        <v>0</v>
      </c>
      <c r="N47" s="45">
        <v>1</v>
      </c>
      <c r="O47" s="25">
        <v>2304151.85</v>
      </c>
      <c r="P47" s="45">
        <v>1</v>
      </c>
      <c r="Q47" s="25">
        <v>498080.95</v>
      </c>
      <c r="R47" s="45">
        <v>1</v>
      </c>
      <c r="S47" s="25">
        <v>327685.65000000002</v>
      </c>
      <c r="T47" s="20">
        <v>300</v>
      </c>
      <c r="U47" s="45">
        <v>0</v>
      </c>
      <c r="V47" s="45">
        <v>300</v>
      </c>
      <c r="W47" s="20">
        <v>1</v>
      </c>
      <c r="X47" s="20">
        <v>300</v>
      </c>
      <c r="Y47" s="20">
        <v>1</v>
      </c>
      <c r="Z47" s="20">
        <v>0</v>
      </c>
      <c r="AA47" s="48">
        <v>498080.95</v>
      </c>
      <c r="AB47" s="48">
        <v>887.84483065953657</v>
      </c>
      <c r="AC47" s="48" t="s">
        <v>28</v>
      </c>
      <c r="AD47" s="47" t="s">
        <v>28</v>
      </c>
      <c r="AE47" s="25" t="s">
        <v>28</v>
      </c>
      <c r="AF47" s="25">
        <v>2050118.5</v>
      </c>
      <c r="AG47" s="25">
        <v>-119784.11</v>
      </c>
      <c r="AH47" s="25">
        <v>327685.65000000002</v>
      </c>
      <c r="AI47" s="25">
        <v>69470.7</v>
      </c>
      <c r="AJ47" s="25">
        <v>327685.65000000002</v>
      </c>
      <c r="AK47" s="20">
        <v>2200</v>
      </c>
      <c r="AL47" s="25">
        <v>2463.34</v>
      </c>
      <c r="AM47" s="25" t="s">
        <v>24</v>
      </c>
      <c r="AN47" s="25" t="s">
        <v>24</v>
      </c>
      <c r="AO47" s="25" t="s">
        <v>24</v>
      </c>
      <c r="AP47" s="25" t="s">
        <v>24</v>
      </c>
      <c r="AQ47" s="25">
        <v>117499.11</v>
      </c>
      <c r="AR47" s="25">
        <v>212405.72</v>
      </c>
      <c r="AS47" s="25">
        <v>94906.61</v>
      </c>
      <c r="AT47" s="25">
        <v>178235.59</v>
      </c>
      <c r="AU47" s="25">
        <v>390641.31</v>
      </c>
      <c r="AV47" s="22">
        <v>116128.74</v>
      </c>
      <c r="AW47" s="22">
        <v>274512.57</v>
      </c>
      <c r="AX47" s="19">
        <v>0.54673075659167747</v>
      </c>
      <c r="AY47" s="19">
        <v>0.29727716200828841</v>
      </c>
      <c r="AZ47" s="22">
        <v>51172.35</v>
      </c>
    </row>
    <row r="48" spans="1:52">
      <c r="A48" s="9">
        <v>13073034</v>
      </c>
      <c r="B48" s="5">
        <v>5355</v>
      </c>
      <c r="C48" s="5" t="s">
        <v>70</v>
      </c>
      <c r="D48" s="20">
        <v>710</v>
      </c>
      <c r="E48" s="20">
        <v>-290500</v>
      </c>
      <c r="F48" s="25">
        <v>-74060.87</v>
      </c>
      <c r="G48" s="45">
        <v>0</v>
      </c>
      <c r="H48" s="25" t="s">
        <v>24</v>
      </c>
      <c r="I48" s="25">
        <v>-69358.38</v>
      </c>
      <c r="J48" s="45">
        <v>1</v>
      </c>
      <c r="K48" s="25">
        <v>297769.43</v>
      </c>
      <c r="L48" s="654">
        <v>2017</v>
      </c>
      <c r="M48" s="45">
        <v>0</v>
      </c>
      <c r="N48" s="45">
        <v>1</v>
      </c>
      <c r="O48" s="25">
        <v>2560308.2999999998</v>
      </c>
      <c r="P48" s="45">
        <v>1</v>
      </c>
      <c r="Q48" s="25">
        <v>172668.42</v>
      </c>
      <c r="R48" s="45">
        <v>1</v>
      </c>
      <c r="S48" s="25">
        <v>297769.43</v>
      </c>
      <c r="T48" s="20">
        <v>300</v>
      </c>
      <c r="U48" s="45">
        <v>0</v>
      </c>
      <c r="V48" s="45">
        <v>300</v>
      </c>
      <c r="W48" s="20">
        <v>1</v>
      </c>
      <c r="X48" s="20">
        <v>300</v>
      </c>
      <c r="Y48" s="20">
        <v>1</v>
      </c>
      <c r="Z48" s="20">
        <v>0</v>
      </c>
      <c r="AA48" s="48">
        <v>172668.42</v>
      </c>
      <c r="AB48" s="48">
        <v>243.19495774647888</v>
      </c>
      <c r="AC48" s="48" t="s">
        <v>28</v>
      </c>
      <c r="AD48" s="47" t="s">
        <v>28</v>
      </c>
      <c r="AE48" s="25" t="s">
        <v>28</v>
      </c>
      <c r="AF48" s="25">
        <v>2366484.5699999998</v>
      </c>
      <c r="AG48" s="25">
        <v>-168747.61</v>
      </c>
      <c r="AH48" s="25">
        <v>297769.43</v>
      </c>
      <c r="AI48" s="25">
        <v>-74060.87</v>
      </c>
      <c r="AJ48" s="25">
        <v>297769.43</v>
      </c>
      <c r="AK48" s="20">
        <v>4000</v>
      </c>
      <c r="AL48" s="25">
        <v>5605.47</v>
      </c>
      <c r="AM48" s="25" t="s">
        <v>24</v>
      </c>
      <c r="AN48" s="25" t="s">
        <v>24</v>
      </c>
      <c r="AO48" s="25" t="s">
        <v>24</v>
      </c>
      <c r="AP48" s="25" t="s">
        <v>24</v>
      </c>
      <c r="AQ48" s="25">
        <v>218124.08</v>
      </c>
      <c r="AR48" s="25">
        <v>208797.48999999996</v>
      </c>
      <c r="AS48" s="25">
        <v>-9326.5900000000256</v>
      </c>
      <c r="AT48" s="25">
        <v>185706.58</v>
      </c>
      <c r="AU48" s="25">
        <v>394504.06999999995</v>
      </c>
      <c r="AV48" s="22">
        <v>208227.52</v>
      </c>
      <c r="AW48" s="22">
        <v>186276.54999999996</v>
      </c>
      <c r="AX48" s="19">
        <v>0.99727022580587543</v>
      </c>
      <c r="AY48" s="19">
        <v>0.5278209677279122</v>
      </c>
      <c r="AZ48" s="22">
        <v>91755.839999999997</v>
      </c>
    </row>
    <row r="49" spans="1:52">
      <c r="A49" s="9">
        <v>13073057</v>
      </c>
      <c r="B49" s="5">
        <v>5355</v>
      </c>
      <c r="C49" s="5" t="s">
        <v>71</v>
      </c>
      <c r="D49" s="20">
        <v>354</v>
      </c>
      <c r="E49" s="20">
        <v>-51500</v>
      </c>
      <c r="F49" s="25">
        <v>-23382.47</v>
      </c>
      <c r="G49" s="45">
        <v>0</v>
      </c>
      <c r="H49" s="25" t="s">
        <v>24</v>
      </c>
      <c r="I49" s="25">
        <v>-31758.86</v>
      </c>
      <c r="J49" s="45">
        <v>1</v>
      </c>
      <c r="K49" s="25">
        <v>35244.879999999997</v>
      </c>
      <c r="L49" s="654">
        <v>2013</v>
      </c>
      <c r="M49" s="45">
        <v>0</v>
      </c>
      <c r="N49" s="45">
        <v>1</v>
      </c>
      <c r="O49" s="25">
        <v>1110421.3500000001</v>
      </c>
      <c r="P49" s="45">
        <v>1</v>
      </c>
      <c r="Q49" s="25">
        <v>140414.35</v>
      </c>
      <c r="R49" s="45">
        <v>1</v>
      </c>
      <c r="S49" s="25">
        <v>34347.29</v>
      </c>
      <c r="T49" s="20">
        <v>300</v>
      </c>
      <c r="U49" s="45">
        <v>0</v>
      </c>
      <c r="V49" s="45">
        <v>350</v>
      </c>
      <c r="W49" s="20">
        <v>0</v>
      </c>
      <c r="X49" s="20">
        <v>300</v>
      </c>
      <c r="Y49" s="20">
        <v>1</v>
      </c>
      <c r="Z49" s="20">
        <v>0</v>
      </c>
      <c r="AA49" s="48">
        <v>140414.35</v>
      </c>
      <c r="AB49" s="48">
        <v>396.65070621468931</v>
      </c>
      <c r="AC49" s="48" t="s">
        <v>28</v>
      </c>
      <c r="AD49" s="47" t="s">
        <v>28</v>
      </c>
      <c r="AE49" s="25" t="s">
        <v>28</v>
      </c>
      <c r="AF49" s="25">
        <v>1063151.1299999999</v>
      </c>
      <c r="AG49" s="25">
        <v>-37996.089999999997</v>
      </c>
      <c r="AH49" s="25">
        <v>35244.879999999997</v>
      </c>
      <c r="AI49" s="25">
        <v>-28495.8</v>
      </c>
      <c r="AJ49" s="25">
        <v>35244.879999999997</v>
      </c>
      <c r="AK49" s="20">
        <v>3400</v>
      </c>
      <c r="AL49" s="25">
        <v>1905.41</v>
      </c>
      <c r="AM49" s="25" t="s">
        <v>24</v>
      </c>
      <c r="AN49" s="25" t="s">
        <v>24</v>
      </c>
      <c r="AO49" s="25" t="s">
        <v>24</v>
      </c>
      <c r="AP49" s="25" t="s">
        <v>24</v>
      </c>
      <c r="AQ49" s="25">
        <v>91610.18</v>
      </c>
      <c r="AR49" s="25">
        <v>113487.12999999999</v>
      </c>
      <c r="AS49" s="25">
        <v>21876.949999999997</v>
      </c>
      <c r="AT49" s="25">
        <v>104442.53</v>
      </c>
      <c r="AU49" s="25">
        <v>217929.65999999997</v>
      </c>
      <c r="AV49" s="22">
        <v>93138.48</v>
      </c>
      <c r="AW49" s="22">
        <v>124791.17999999998</v>
      </c>
      <c r="AX49" s="19">
        <v>0.82069640848261827</v>
      </c>
      <c r="AY49" s="19">
        <v>0.42737863216966432</v>
      </c>
      <c r="AZ49" s="22">
        <v>41041.550000000003</v>
      </c>
    </row>
    <row r="50" spans="1:52">
      <c r="A50" s="9">
        <v>13073062</v>
      </c>
      <c r="B50" s="5">
        <v>5355</v>
      </c>
      <c r="C50" s="5" t="s">
        <v>72</v>
      </c>
      <c r="D50" s="20">
        <v>567</v>
      </c>
      <c r="E50" s="20">
        <v>-138200</v>
      </c>
      <c r="F50" s="25">
        <v>-115061.77</v>
      </c>
      <c r="G50" s="45">
        <v>0</v>
      </c>
      <c r="H50" s="25" t="s">
        <v>24</v>
      </c>
      <c r="I50" s="25">
        <v>-105847.41</v>
      </c>
      <c r="J50" s="45">
        <v>1</v>
      </c>
      <c r="K50" s="25">
        <v>134131.18</v>
      </c>
      <c r="L50" s="654">
        <v>2015</v>
      </c>
      <c r="M50" s="45">
        <v>0</v>
      </c>
      <c r="N50" s="45">
        <v>1</v>
      </c>
      <c r="O50" s="25">
        <v>1686411.13</v>
      </c>
      <c r="P50" s="45">
        <v>1</v>
      </c>
      <c r="Q50" s="25">
        <v>31871.279999999999</v>
      </c>
      <c r="R50" s="45">
        <v>1</v>
      </c>
      <c r="S50" s="25">
        <v>134131.18</v>
      </c>
      <c r="T50" s="20">
        <v>300</v>
      </c>
      <c r="U50" s="45">
        <v>0</v>
      </c>
      <c r="V50" s="45">
        <v>300</v>
      </c>
      <c r="W50" s="20">
        <v>1</v>
      </c>
      <c r="X50" s="20">
        <v>250</v>
      </c>
      <c r="Y50" s="20">
        <v>1</v>
      </c>
      <c r="Z50" s="20">
        <v>0</v>
      </c>
      <c r="AA50" s="48">
        <v>31871.279999999999</v>
      </c>
      <c r="AB50" s="48">
        <v>56.21037037037037</v>
      </c>
      <c r="AC50" s="48" t="s">
        <v>28</v>
      </c>
      <c r="AD50" s="47" t="s">
        <v>28</v>
      </c>
      <c r="AE50" s="25" t="s">
        <v>28</v>
      </c>
      <c r="AF50" s="25">
        <v>1693152.48</v>
      </c>
      <c r="AG50" s="25">
        <v>-138025.57</v>
      </c>
      <c r="AH50" s="25">
        <v>134131.18</v>
      </c>
      <c r="AI50" s="25">
        <v>-115061.77</v>
      </c>
      <c r="AJ50" s="25">
        <v>134131.18</v>
      </c>
      <c r="AK50" s="20">
        <v>3000</v>
      </c>
      <c r="AL50" s="25">
        <v>3222.86</v>
      </c>
      <c r="AM50" s="25" t="s">
        <v>24</v>
      </c>
      <c r="AN50" s="25" t="s">
        <v>24</v>
      </c>
      <c r="AO50" s="25" t="s">
        <v>24</v>
      </c>
      <c r="AP50" s="25" t="s">
        <v>24</v>
      </c>
      <c r="AQ50" s="25">
        <v>194239.81</v>
      </c>
      <c r="AR50" s="25">
        <v>192195.37999999995</v>
      </c>
      <c r="AS50" s="25">
        <v>-2044.4300000000512</v>
      </c>
      <c r="AT50" s="25">
        <v>140417.57999999999</v>
      </c>
      <c r="AU50" s="25">
        <v>332612.95999999996</v>
      </c>
      <c r="AV50" s="22">
        <v>157829.82999999999</v>
      </c>
      <c r="AW50" s="22">
        <v>174783.12999999998</v>
      </c>
      <c r="AX50" s="19">
        <v>0.82119471342131134</v>
      </c>
      <c r="AY50" s="19">
        <v>0.47451497380017904</v>
      </c>
      <c r="AZ50" s="22">
        <v>69547.94</v>
      </c>
    </row>
    <row r="51" spans="1:52">
      <c r="A51" s="9">
        <v>13073076</v>
      </c>
      <c r="B51" s="5">
        <v>5355</v>
      </c>
      <c r="C51" s="5" t="s">
        <v>73</v>
      </c>
      <c r="D51" s="20">
        <v>1324</v>
      </c>
      <c r="E51" s="20">
        <v>-218200</v>
      </c>
      <c r="F51" s="25">
        <v>51631.62</v>
      </c>
      <c r="G51" s="45">
        <v>0</v>
      </c>
      <c r="H51" s="25" t="s">
        <v>24</v>
      </c>
      <c r="I51" s="25">
        <v>-1411.9000000000015</v>
      </c>
      <c r="J51" s="45">
        <v>1</v>
      </c>
      <c r="K51" s="25">
        <v>331218.82</v>
      </c>
      <c r="L51" s="654">
        <v>2018</v>
      </c>
      <c r="M51" s="45">
        <v>0</v>
      </c>
      <c r="N51" s="45">
        <v>1</v>
      </c>
      <c r="O51" s="25">
        <v>3046561.84</v>
      </c>
      <c r="P51" s="45">
        <v>1</v>
      </c>
      <c r="Q51" s="25">
        <v>1795998.35</v>
      </c>
      <c r="R51" s="45">
        <v>1</v>
      </c>
      <c r="S51" s="25">
        <v>331218.82</v>
      </c>
      <c r="T51" s="20">
        <v>200</v>
      </c>
      <c r="U51" s="45">
        <v>1</v>
      </c>
      <c r="V51" s="45">
        <v>300</v>
      </c>
      <c r="W51" s="20">
        <v>1</v>
      </c>
      <c r="X51" s="20">
        <v>300</v>
      </c>
      <c r="Y51" s="20">
        <v>1</v>
      </c>
      <c r="Z51" s="20">
        <v>1</v>
      </c>
      <c r="AA51" s="48">
        <v>1795998.35</v>
      </c>
      <c r="AB51" s="48">
        <v>1356.4942220543808</v>
      </c>
      <c r="AC51" s="48" t="s">
        <v>28</v>
      </c>
      <c r="AD51" s="47" t="s">
        <v>28</v>
      </c>
      <c r="AE51" s="25" t="s">
        <v>28</v>
      </c>
      <c r="AF51" s="25">
        <v>2839655.99</v>
      </c>
      <c r="AG51" s="25">
        <v>-183845.05</v>
      </c>
      <c r="AH51" s="25">
        <v>331218.82</v>
      </c>
      <c r="AI51" s="25">
        <v>51631.62</v>
      </c>
      <c r="AJ51" s="25">
        <v>331218.82</v>
      </c>
      <c r="AK51" s="20">
        <v>5000</v>
      </c>
      <c r="AL51" s="25">
        <v>5145.26</v>
      </c>
      <c r="AM51" s="25" t="s">
        <v>24</v>
      </c>
      <c r="AN51" s="25" t="s">
        <v>24</v>
      </c>
      <c r="AO51" s="25" t="s">
        <v>24</v>
      </c>
      <c r="AP51" s="25" t="s">
        <v>24</v>
      </c>
      <c r="AQ51" s="25">
        <v>546596.48</v>
      </c>
      <c r="AR51" s="25">
        <v>584177.75</v>
      </c>
      <c r="AS51" s="25">
        <v>37581.270000000019</v>
      </c>
      <c r="AT51" s="25">
        <v>277991.40000000002</v>
      </c>
      <c r="AU51" s="25">
        <v>862169.15</v>
      </c>
      <c r="AV51" s="22">
        <v>402406.62</v>
      </c>
      <c r="AW51" s="22">
        <v>459762.53</v>
      </c>
      <c r="AX51" s="19">
        <v>0.68884277088608736</v>
      </c>
      <c r="AY51" s="19">
        <v>0.46673743777540633</v>
      </c>
      <c r="AZ51" s="22">
        <v>177321.21</v>
      </c>
    </row>
    <row r="52" spans="1:52">
      <c r="A52" s="9">
        <v>13073086</v>
      </c>
      <c r="B52" s="5">
        <v>5355</v>
      </c>
      <c r="C52" s="5" t="s">
        <v>74</v>
      </c>
      <c r="D52" s="20">
        <v>486</v>
      </c>
      <c r="E52" s="20">
        <v>-80900</v>
      </c>
      <c r="F52" s="25">
        <v>-2574.4699999999998</v>
      </c>
      <c r="G52" s="45">
        <v>1</v>
      </c>
      <c r="H52" s="25">
        <v>4629.74</v>
      </c>
      <c r="I52" s="25" t="s">
        <v>24</v>
      </c>
      <c r="J52" s="45">
        <v>1</v>
      </c>
      <c r="K52" s="25">
        <v>986421.41</v>
      </c>
      <c r="L52" s="654" t="s">
        <v>169</v>
      </c>
      <c r="M52" s="45">
        <v>0</v>
      </c>
      <c r="N52" s="45">
        <v>1</v>
      </c>
      <c r="O52" s="25">
        <v>3132980.47</v>
      </c>
      <c r="P52" s="45">
        <v>0</v>
      </c>
      <c r="Q52" s="25">
        <v>0</v>
      </c>
      <c r="R52" s="45">
        <v>1</v>
      </c>
      <c r="S52" s="25">
        <v>986421.41</v>
      </c>
      <c r="T52" s="20">
        <v>300</v>
      </c>
      <c r="U52" s="45">
        <v>0</v>
      </c>
      <c r="V52" s="45">
        <v>300</v>
      </c>
      <c r="W52" s="20">
        <v>1</v>
      </c>
      <c r="X52" s="20">
        <v>200</v>
      </c>
      <c r="Y52" s="20">
        <v>1</v>
      </c>
      <c r="Z52" s="20">
        <v>0</v>
      </c>
      <c r="AA52" s="48">
        <v>0</v>
      </c>
      <c r="AB52" s="48">
        <v>0</v>
      </c>
      <c r="AC52" s="48" t="s">
        <v>28</v>
      </c>
      <c r="AD52" s="47" t="s">
        <v>28</v>
      </c>
      <c r="AE52" s="25" t="s">
        <v>28</v>
      </c>
      <c r="AF52" s="25">
        <v>2988922.33</v>
      </c>
      <c r="AG52" s="25">
        <v>-99769.99</v>
      </c>
      <c r="AH52" s="25">
        <v>986421.41</v>
      </c>
      <c r="AI52" s="25">
        <v>-2574.4699999999998</v>
      </c>
      <c r="AJ52" s="25">
        <v>986421.41</v>
      </c>
      <c r="AK52" s="20">
        <v>1300</v>
      </c>
      <c r="AL52" s="25">
        <v>1459.22</v>
      </c>
      <c r="AM52" s="25" t="s">
        <v>24</v>
      </c>
      <c r="AN52" s="25" t="s">
        <v>24</v>
      </c>
      <c r="AO52" s="25" t="s">
        <v>24</v>
      </c>
      <c r="AP52" s="25" t="s">
        <v>24</v>
      </c>
      <c r="AQ52" s="25">
        <v>281197.58</v>
      </c>
      <c r="AR52" s="25">
        <v>371589.79000000004</v>
      </c>
      <c r="AS52" s="25">
        <v>90392.210000000021</v>
      </c>
      <c r="AT52" s="25">
        <v>62866.83</v>
      </c>
      <c r="AU52" s="25">
        <v>434456.62000000005</v>
      </c>
      <c r="AV52" s="22">
        <v>179362.22</v>
      </c>
      <c r="AW52" s="22">
        <v>255094.40000000005</v>
      </c>
      <c r="AX52" s="19">
        <v>0.48268877355322382</v>
      </c>
      <c r="AY52" s="19">
        <v>0.41284264468107307</v>
      </c>
      <c r="AZ52" s="22">
        <v>79036.210000000006</v>
      </c>
    </row>
    <row r="53" spans="1:52">
      <c r="A53" s="9">
        <v>13073096</v>
      </c>
      <c r="B53" s="5">
        <v>5355</v>
      </c>
      <c r="C53" s="5" t="s">
        <v>75</v>
      </c>
      <c r="D53" s="20">
        <v>1825</v>
      </c>
      <c r="E53" s="20">
        <v>213900</v>
      </c>
      <c r="F53" s="25">
        <v>335225.21999999997</v>
      </c>
      <c r="G53" s="45">
        <v>0</v>
      </c>
      <c r="H53" s="25" t="s">
        <v>24</v>
      </c>
      <c r="I53" s="25">
        <v>-84361.670000000013</v>
      </c>
      <c r="J53" s="45">
        <v>1</v>
      </c>
      <c r="K53" s="25">
        <v>191068.98</v>
      </c>
      <c r="L53" s="654">
        <v>2015</v>
      </c>
      <c r="M53" s="45">
        <v>0</v>
      </c>
      <c r="N53" s="45">
        <v>1</v>
      </c>
      <c r="O53" s="25">
        <v>7411178.7500000009</v>
      </c>
      <c r="P53" s="45">
        <v>1</v>
      </c>
      <c r="Q53" s="25">
        <v>3198929.51</v>
      </c>
      <c r="R53" s="45">
        <v>1</v>
      </c>
      <c r="S53" s="25">
        <v>191068.98</v>
      </c>
      <c r="T53" s="20">
        <v>300</v>
      </c>
      <c r="U53" s="45">
        <v>0</v>
      </c>
      <c r="V53" s="45">
        <v>350</v>
      </c>
      <c r="W53" s="20">
        <v>0</v>
      </c>
      <c r="X53" s="20">
        <v>350</v>
      </c>
      <c r="Y53" s="20">
        <v>0</v>
      </c>
      <c r="Z53" s="20">
        <v>0</v>
      </c>
      <c r="AA53" s="48">
        <v>3198929.51</v>
      </c>
      <c r="AB53" s="48">
        <v>1752.8380876712326</v>
      </c>
      <c r="AC53" s="48" t="s">
        <v>28</v>
      </c>
      <c r="AD53" s="47" t="s">
        <v>28</v>
      </c>
      <c r="AE53" s="25" t="s">
        <v>28</v>
      </c>
      <c r="AF53" s="25">
        <v>6788891.6500000004</v>
      </c>
      <c r="AG53" s="25">
        <v>-309554.88</v>
      </c>
      <c r="AH53" s="25">
        <v>191068.98</v>
      </c>
      <c r="AI53" s="25">
        <v>333284.71000000002</v>
      </c>
      <c r="AJ53" s="25">
        <v>191068.98</v>
      </c>
      <c r="AK53" s="20">
        <v>9100</v>
      </c>
      <c r="AL53" s="25">
        <v>9293.32</v>
      </c>
      <c r="AM53" s="25" t="s">
        <v>24</v>
      </c>
      <c r="AN53" s="25" t="s">
        <v>24</v>
      </c>
      <c r="AO53" s="25" t="s">
        <v>24</v>
      </c>
      <c r="AP53" s="25" t="s">
        <v>24</v>
      </c>
      <c r="AQ53" s="25">
        <v>416191.13</v>
      </c>
      <c r="AR53" s="25">
        <v>560240.25</v>
      </c>
      <c r="AS53" s="25">
        <v>144049.12</v>
      </c>
      <c r="AT53" s="25">
        <v>574428.44000000006</v>
      </c>
      <c r="AU53" s="25">
        <v>1134668.69</v>
      </c>
      <c r="AV53" s="22">
        <v>454069.25</v>
      </c>
      <c r="AW53" s="22">
        <v>680599.44</v>
      </c>
      <c r="AX53" s="19">
        <v>0.81049023164615541</v>
      </c>
      <c r="AY53" s="19">
        <v>0.40017782635740129</v>
      </c>
      <c r="AZ53" s="22">
        <v>200086.37</v>
      </c>
    </row>
    <row r="54" spans="1:52">
      <c r="A54" s="9">
        <v>13073097</v>
      </c>
      <c r="B54" s="5">
        <v>5355</v>
      </c>
      <c r="C54" s="5" t="s">
        <v>76</v>
      </c>
      <c r="D54" s="20">
        <v>239</v>
      </c>
      <c r="E54" s="20">
        <v>-6000</v>
      </c>
      <c r="F54" s="25">
        <v>29851.79</v>
      </c>
      <c r="G54" s="45">
        <v>1</v>
      </c>
      <c r="H54" s="25">
        <v>32580.469999999998</v>
      </c>
      <c r="I54" s="25" t="s">
        <v>24</v>
      </c>
      <c r="J54" s="45">
        <v>1</v>
      </c>
      <c r="K54" s="25">
        <v>72292.539999999994</v>
      </c>
      <c r="L54" s="654">
        <v>2014</v>
      </c>
      <c r="M54" s="45">
        <v>0</v>
      </c>
      <c r="N54" s="45">
        <v>1</v>
      </c>
      <c r="O54" s="25">
        <v>715966.76</v>
      </c>
      <c r="P54" s="45">
        <v>1</v>
      </c>
      <c r="Q54" s="25">
        <v>272608.21000000002</v>
      </c>
      <c r="R54" s="45">
        <v>1</v>
      </c>
      <c r="S54" s="25">
        <v>72292.539999999994</v>
      </c>
      <c r="T54" s="20">
        <v>300</v>
      </c>
      <c r="U54" s="45">
        <v>0</v>
      </c>
      <c r="V54" s="45">
        <v>300</v>
      </c>
      <c r="W54" s="20">
        <v>1</v>
      </c>
      <c r="X54" s="20">
        <v>250</v>
      </c>
      <c r="Y54" s="20">
        <v>1</v>
      </c>
      <c r="Z54" s="20">
        <v>0</v>
      </c>
      <c r="AA54" s="48">
        <v>272608.21000000002</v>
      </c>
      <c r="AB54" s="48">
        <v>1140.6201255230126</v>
      </c>
      <c r="AC54" s="48" t="s">
        <v>28</v>
      </c>
      <c r="AD54" s="47" t="s">
        <v>28</v>
      </c>
      <c r="AE54" s="25" t="s">
        <v>28</v>
      </c>
      <c r="AF54" s="25">
        <v>653020.72</v>
      </c>
      <c r="AG54" s="25">
        <v>-60727.43</v>
      </c>
      <c r="AH54" s="25">
        <v>72292.539999999994</v>
      </c>
      <c r="AI54" s="25">
        <v>26630.39</v>
      </c>
      <c r="AJ54" s="25">
        <v>72292.539999999994</v>
      </c>
      <c r="AK54" s="20">
        <v>1100</v>
      </c>
      <c r="AL54" s="25">
        <v>1038.18</v>
      </c>
      <c r="AM54" s="25" t="s">
        <v>24</v>
      </c>
      <c r="AN54" s="25" t="s">
        <v>24</v>
      </c>
      <c r="AO54" s="25" t="s">
        <v>24</v>
      </c>
      <c r="AP54" s="25" t="s">
        <v>24</v>
      </c>
      <c r="AQ54" s="25">
        <v>72550.36</v>
      </c>
      <c r="AR54" s="25">
        <v>106567.87999999999</v>
      </c>
      <c r="AS54" s="25">
        <v>34017.51999999999</v>
      </c>
      <c r="AT54" s="25">
        <v>65798.83</v>
      </c>
      <c r="AU54" s="25">
        <v>172366.71</v>
      </c>
      <c r="AV54" s="22">
        <v>63558.400000000001</v>
      </c>
      <c r="AW54" s="22">
        <v>108808.31</v>
      </c>
      <c r="AX54" s="19">
        <v>0.59641235238985713</v>
      </c>
      <c r="AY54" s="19">
        <v>0.36873941609722671</v>
      </c>
      <c r="AZ54" s="22">
        <v>28007.1</v>
      </c>
    </row>
    <row r="55" spans="1:52">
      <c r="A55" s="9">
        <v>13073098</v>
      </c>
      <c r="B55" s="5">
        <v>5355</v>
      </c>
      <c r="C55" s="5" t="s">
        <v>77</v>
      </c>
      <c r="D55" s="20">
        <v>554</v>
      </c>
      <c r="E55" s="20">
        <v>-73100</v>
      </c>
      <c r="F55" s="25">
        <v>69076.88</v>
      </c>
      <c r="G55" s="45">
        <v>0</v>
      </c>
      <c r="H55" s="25" t="s">
        <v>24</v>
      </c>
      <c r="I55" s="25">
        <v>-119007.54999999999</v>
      </c>
      <c r="J55" s="45">
        <v>1</v>
      </c>
      <c r="K55" s="25">
        <v>208570.62</v>
      </c>
      <c r="L55" s="654">
        <v>2010</v>
      </c>
      <c r="M55" s="45">
        <v>0</v>
      </c>
      <c r="N55" s="45">
        <v>1</v>
      </c>
      <c r="O55" s="25">
        <v>2215217.15</v>
      </c>
      <c r="P55" s="45">
        <v>1</v>
      </c>
      <c r="Q55" s="25">
        <v>610360.52</v>
      </c>
      <c r="R55" s="45">
        <v>1</v>
      </c>
      <c r="S55" s="25">
        <v>208570.62</v>
      </c>
      <c r="T55" s="20">
        <v>300</v>
      </c>
      <c r="U55" s="45">
        <v>0</v>
      </c>
      <c r="V55" s="45">
        <v>300</v>
      </c>
      <c r="W55" s="20">
        <v>1</v>
      </c>
      <c r="X55" s="20">
        <v>300</v>
      </c>
      <c r="Y55" s="20">
        <v>1</v>
      </c>
      <c r="Z55" s="20">
        <v>0</v>
      </c>
      <c r="AA55" s="48">
        <v>610360.52</v>
      </c>
      <c r="AB55" s="48">
        <v>1101.7337906137184</v>
      </c>
      <c r="AC55" s="48" t="s">
        <v>28</v>
      </c>
      <c r="AD55" s="47" t="s">
        <v>28</v>
      </c>
      <c r="AE55" s="25" t="s">
        <v>28</v>
      </c>
      <c r="AF55" s="25">
        <v>2019825.73</v>
      </c>
      <c r="AG55" s="25">
        <v>-289646.08000000002</v>
      </c>
      <c r="AH55" s="25">
        <v>208570.62</v>
      </c>
      <c r="AI55" s="25">
        <v>69076.88</v>
      </c>
      <c r="AJ55" s="25">
        <v>208570.62</v>
      </c>
      <c r="AK55" s="20">
        <v>2300</v>
      </c>
      <c r="AL55" s="25">
        <v>2404</v>
      </c>
      <c r="AM55" s="25" t="s">
        <v>24</v>
      </c>
      <c r="AN55" s="25" t="s">
        <v>24</v>
      </c>
      <c r="AO55" s="25" t="s">
        <v>24</v>
      </c>
      <c r="AP55" s="25" t="s">
        <v>24</v>
      </c>
      <c r="AQ55" s="25">
        <v>251980.38</v>
      </c>
      <c r="AR55" s="25">
        <v>335397.5</v>
      </c>
      <c r="AS55" s="25">
        <v>83417.119999999995</v>
      </c>
      <c r="AT55" s="25">
        <v>90235.15</v>
      </c>
      <c r="AU55" s="25">
        <v>425632.65</v>
      </c>
      <c r="AV55" s="22">
        <v>158686.94</v>
      </c>
      <c r="AW55" s="22">
        <v>266945.71000000002</v>
      </c>
      <c r="AX55" s="19">
        <v>0.47313095655155452</v>
      </c>
      <c r="AY55" s="19">
        <v>0.37282605082105424</v>
      </c>
      <c r="AZ55" s="22">
        <v>69925.679999999993</v>
      </c>
    </row>
    <row r="56" spans="1:52">
      <c r="A56" s="9">
        <v>13073023</v>
      </c>
      <c r="B56" s="5">
        <v>5356</v>
      </c>
      <c r="C56" s="5" t="s">
        <v>78</v>
      </c>
      <c r="D56" s="20">
        <v>701</v>
      </c>
      <c r="E56" s="20">
        <v>-135000</v>
      </c>
      <c r="F56" s="25">
        <v>-94210.87</v>
      </c>
      <c r="G56" s="45">
        <v>0</v>
      </c>
      <c r="H56" s="25">
        <v>0</v>
      </c>
      <c r="I56" s="25">
        <v>91690.12</v>
      </c>
      <c r="J56" s="45">
        <v>0</v>
      </c>
      <c r="K56" s="25">
        <v>0</v>
      </c>
      <c r="L56" s="654">
        <v>2012</v>
      </c>
      <c r="M56" s="45">
        <v>1</v>
      </c>
      <c r="N56" s="45">
        <v>0</v>
      </c>
      <c r="O56" s="25">
        <v>0</v>
      </c>
      <c r="P56" s="45">
        <v>1</v>
      </c>
      <c r="Q56" s="25">
        <v>406588.3</v>
      </c>
      <c r="R56" s="45">
        <v>0</v>
      </c>
      <c r="S56" s="25">
        <v>0</v>
      </c>
      <c r="T56" s="20">
        <v>300</v>
      </c>
      <c r="U56" s="45">
        <v>0</v>
      </c>
      <c r="V56" s="45">
        <v>300</v>
      </c>
      <c r="W56" s="20">
        <v>1</v>
      </c>
      <c r="X56" s="20">
        <v>250</v>
      </c>
      <c r="Y56" s="20">
        <v>1</v>
      </c>
      <c r="Z56" s="20">
        <v>0</v>
      </c>
      <c r="AA56" s="48">
        <v>168726.27</v>
      </c>
      <c r="AB56" s="25">
        <v>240.69368045649071</v>
      </c>
      <c r="AC56" s="25" t="s">
        <v>32</v>
      </c>
      <c r="AD56" s="47" t="s">
        <v>28</v>
      </c>
      <c r="AE56" s="25" t="s">
        <v>28</v>
      </c>
      <c r="AF56" s="25">
        <v>1785105.26</v>
      </c>
      <c r="AG56" s="25">
        <v>-154238.60999999999</v>
      </c>
      <c r="AH56" s="25">
        <v>-406588.3</v>
      </c>
      <c r="AI56" s="25">
        <v>-94210.87</v>
      </c>
      <c r="AJ56" s="25">
        <v>-406588.3</v>
      </c>
      <c r="AK56" s="20">
        <v>5000</v>
      </c>
      <c r="AL56" s="25">
        <v>4876.42</v>
      </c>
      <c r="AM56" s="20">
        <v>0</v>
      </c>
      <c r="AN56" s="25">
        <v>0</v>
      </c>
      <c r="AO56" s="20">
        <v>0</v>
      </c>
      <c r="AP56" s="48">
        <v>0</v>
      </c>
      <c r="AQ56" s="25">
        <v>186086</v>
      </c>
      <c r="AR56" s="25">
        <v>200726.83</v>
      </c>
      <c r="AS56" s="25">
        <v>14640.829999999987</v>
      </c>
      <c r="AT56" s="25">
        <v>210748</v>
      </c>
      <c r="AU56" s="25">
        <v>411474.82999999996</v>
      </c>
      <c r="AV56" s="25">
        <v>184781.95</v>
      </c>
      <c r="AW56" s="25">
        <v>226692.87999999995</v>
      </c>
      <c r="AX56" s="25">
        <v>92.056428131705175</v>
      </c>
      <c r="AY56" s="25">
        <v>44.907230413097203</v>
      </c>
      <c r="AZ56" s="25">
        <v>115625.22</v>
      </c>
    </row>
    <row r="57" spans="1:52">
      <c r="A57" s="9">
        <v>13073090</v>
      </c>
      <c r="B57" s="5">
        <v>5356</v>
      </c>
      <c r="C57" s="5" t="s">
        <v>79</v>
      </c>
      <c r="D57" s="20">
        <v>5364</v>
      </c>
      <c r="E57" s="20">
        <v>1545600</v>
      </c>
      <c r="F57" s="25">
        <v>1669984.79</v>
      </c>
      <c r="G57" s="45">
        <v>1</v>
      </c>
      <c r="H57" s="25">
        <v>1426863.53</v>
      </c>
      <c r="I57" s="25">
        <v>0</v>
      </c>
      <c r="J57" s="45">
        <v>0</v>
      </c>
      <c r="K57" s="25">
        <v>0</v>
      </c>
      <c r="L57" s="654">
        <v>2012</v>
      </c>
      <c r="M57" s="45">
        <v>1</v>
      </c>
      <c r="N57" s="45">
        <v>0</v>
      </c>
      <c r="O57" s="25">
        <v>0</v>
      </c>
      <c r="P57" s="45">
        <v>1</v>
      </c>
      <c r="Q57" s="25">
        <v>442802.62</v>
      </c>
      <c r="R57" s="45">
        <v>0</v>
      </c>
      <c r="S57" s="25">
        <v>0</v>
      </c>
      <c r="T57" s="20">
        <v>300</v>
      </c>
      <c r="U57" s="45">
        <v>0</v>
      </c>
      <c r="V57" s="45">
        <v>330</v>
      </c>
      <c r="W57" s="20">
        <v>1</v>
      </c>
      <c r="X57" s="20">
        <v>290</v>
      </c>
      <c r="Y57" s="20">
        <v>1</v>
      </c>
      <c r="Z57" s="20">
        <v>0</v>
      </c>
      <c r="AA57" s="48">
        <v>1104947.43</v>
      </c>
      <c r="AB57" s="25">
        <v>205.99318232662191</v>
      </c>
      <c r="AC57" s="25" t="s">
        <v>32</v>
      </c>
      <c r="AD57" s="47" t="s">
        <v>32</v>
      </c>
      <c r="AE57" s="25" t="s">
        <v>28</v>
      </c>
      <c r="AF57" s="25">
        <v>15612729.970000001</v>
      </c>
      <c r="AG57" s="25">
        <v>-489127.89</v>
      </c>
      <c r="AH57" s="25">
        <v>-442802.62</v>
      </c>
      <c r="AI57" s="25">
        <v>1669984.79</v>
      </c>
      <c r="AJ57" s="25">
        <v>-442802.62</v>
      </c>
      <c r="AK57" s="20">
        <v>41600</v>
      </c>
      <c r="AL57" s="25">
        <v>41336.449999999997</v>
      </c>
      <c r="AM57" s="20">
        <v>0</v>
      </c>
      <c r="AN57" s="25">
        <v>0</v>
      </c>
      <c r="AO57" s="20">
        <v>0</v>
      </c>
      <c r="AP57" s="48">
        <v>0</v>
      </c>
      <c r="AQ57" s="25">
        <v>2018937</v>
      </c>
      <c r="AR57" s="25">
        <v>2175755.2400000002</v>
      </c>
      <c r="AS57" s="25">
        <v>156818.24000000022</v>
      </c>
      <c r="AT57" s="25">
        <v>1212378.3899999999</v>
      </c>
      <c r="AU57" s="25">
        <v>3388133.63</v>
      </c>
      <c r="AV57" s="25">
        <v>1504824.3</v>
      </c>
      <c r="AW57" s="25">
        <v>1883309.3299999998</v>
      </c>
      <c r="AX57" s="25">
        <v>69.163308093423225</v>
      </c>
      <c r="AY57" s="25">
        <v>44.414549847610353</v>
      </c>
      <c r="AZ57" s="25">
        <v>941630.29</v>
      </c>
    </row>
    <row r="58" spans="1:52">
      <c r="A58" s="9">
        <v>13073102</v>
      </c>
      <c r="B58" s="5">
        <v>5356</v>
      </c>
      <c r="C58" s="5" t="s">
        <v>80</v>
      </c>
      <c r="D58" s="20">
        <v>1212</v>
      </c>
      <c r="E58" s="20">
        <v>-185500</v>
      </c>
      <c r="F58" s="25">
        <v>170679.77</v>
      </c>
      <c r="G58" s="45">
        <v>1</v>
      </c>
      <c r="H58" s="25">
        <v>77455.360000000001</v>
      </c>
      <c r="I58" s="25">
        <v>0</v>
      </c>
      <c r="J58" s="45">
        <v>1</v>
      </c>
      <c r="K58" s="25">
        <v>464177.39</v>
      </c>
      <c r="L58" s="654">
        <v>2014</v>
      </c>
      <c r="M58" s="45">
        <v>0</v>
      </c>
      <c r="N58" s="45">
        <v>0</v>
      </c>
      <c r="O58" s="25">
        <v>0</v>
      </c>
      <c r="P58" s="45">
        <v>0</v>
      </c>
      <c r="Q58" s="25">
        <v>0</v>
      </c>
      <c r="R58" s="45">
        <v>1</v>
      </c>
      <c r="S58" s="25">
        <v>464177.39</v>
      </c>
      <c r="T58" s="20">
        <v>250</v>
      </c>
      <c r="U58" s="45">
        <v>1</v>
      </c>
      <c r="V58" s="45">
        <v>300</v>
      </c>
      <c r="W58" s="20">
        <v>1</v>
      </c>
      <c r="X58" s="20">
        <v>250</v>
      </c>
      <c r="Y58" s="20">
        <v>1</v>
      </c>
      <c r="Z58" s="20">
        <v>1</v>
      </c>
      <c r="AA58" s="48">
        <v>86472.28</v>
      </c>
      <c r="AB58" s="25">
        <v>71.346765676567657</v>
      </c>
      <c r="AC58" s="25" t="s">
        <v>28</v>
      </c>
      <c r="AD58" s="47" t="s">
        <v>28</v>
      </c>
      <c r="AE58" s="25" t="s">
        <v>28</v>
      </c>
      <c r="AF58" s="25">
        <v>6601219.21</v>
      </c>
      <c r="AG58" s="25">
        <v>10122.950000000001</v>
      </c>
      <c r="AH58" s="25">
        <v>464177.39</v>
      </c>
      <c r="AI58" s="25">
        <v>170679.77</v>
      </c>
      <c r="AJ58" s="25">
        <v>464177.39</v>
      </c>
      <c r="AK58" s="20">
        <v>4200</v>
      </c>
      <c r="AL58" s="25">
        <v>5016.57</v>
      </c>
      <c r="AM58" s="20">
        <v>0</v>
      </c>
      <c r="AN58" s="25">
        <v>0</v>
      </c>
      <c r="AO58" s="20">
        <v>0</v>
      </c>
      <c r="AP58" s="48">
        <v>0</v>
      </c>
      <c r="AQ58" s="25">
        <v>485186</v>
      </c>
      <c r="AR58" s="25">
        <v>748020.3</v>
      </c>
      <c r="AS58" s="25">
        <v>262834.30000000005</v>
      </c>
      <c r="AT58" s="25">
        <v>251448.14</v>
      </c>
      <c r="AU58" s="25">
        <v>999468.44000000006</v>
      </c>
      <c r="AV58" s="25">
        <v>285007.46000000002</v>
      </c>
      <c r="AW58" s="25">
        <v>714460.98</v>
      </c>
      <c r="AX58" s="25">
        <v>38.101567564409685</v>
      </c>
      <c r="AY58" s="25">
        <v>28.515903913884465</v>
      </c>
      <c r="AZ58" s="25">
        <v>178340.95</v>
      </c>
    </row>
    <row r="59" spans="1:52">
      <c r="A59" s="9">
        <v>13073006</v>
      </c>
      <c r="B59" s="5">
        <v>5357</v>
      </c>
      <c r="C59" s="5" t="s">
        <v>81</v>
      </c>
      <c r="D59" s="41">
        <v>816</v>
      </c>
      <c r="E59" s="41">
        <v>-264600</v>
      </c>
      <c r="F59" s="27">
        <v>-32324.87</v>
      </c>
      <c r="G59" s="32">
        <v>0</v>
      </c>
      <c r="H59" s="27" t="s">
        <v>24</v>
      </c>
      <c r="I59" s="27">
        <v>-100633.51</v>
      </c>
      <c r="J59" s="32">
        <v>1</v>
      </c>
      <c r="K59" s="27">
        <v>892690</v>
      </c>
      <c r="L59" s="653" t="s">
        <v>24</v>
      </c>
      <c r="M59" s="32">
        <v>0</v>
      </c>
      <c r="N59" s="32">
        <v>0</v>
      </c>
      <c r="O59" s="27">
        <v>0</v>
      </c>
      <c r="P59" s="32">
        <v>0</v>
      </c>
      <c r="Q59" s="27">
        <v>0</v>
      </c>
      <c r="R59" s="32">
        <v>1</v>
      </c>
      <c r="S59" s="27">
        <v>623085.26</v>
      </c>
      <c r="T59" s="41">
        <v>300</v>
      </c>
      <c r="U59" s="32">
        <v>0</v>
      </c>
      <c r="V59" s="32">
        <v>335</v>
      </c>
      <c r="W59" s="41">
        <v>0</v>
      </c>
      <c r="X59" s="41">
        <v>400</v>
      </c>
      <c r="Y59" s="41">
        <v>0</v>
      </c>
      <c r="Z59" s="41">
        <v>0</v>
      </c>
      <c r="AA59" s="49">
        <v>993765.76</v>
      </c>
      <c r="AB59" s="27">
        <v>1217.8499999999999</v>
      </c>
      <c r="AC59" s="27" t="s">
        <v>82</v>
      </c>
      <c r="AD59" s="51" t="s">
        <v>82</v>
      </c>
      <c r="AE59" s="27" t="s">
        <v>82</v>
      </c>
      <c r="AF59" s="27">
        <v>7197226.5099999998</v>
      </c>
      <c r="AG59" s="25">
        <v>402666.96</v>
      </c>
      <c r="AH59" s="25">
        <v>-43404.4</v>
      </c>
      <c r="AI59" s="27">
        <v>-31293.97</v>
      </c>
      <c r="AJ59" s="27">
        <v>623085.26</v>
      </c>
      <c r="AK59" s="41">
        <v>2000</v>
      </c>
      <c r="AL59" s="27">
        <v>1850</v>
      </c>
      <c r="AM59" s="41">
        <v>0</v>
      </c>
      <c r="AN59" s="27">
        <v>0</v>
      </c>
      <c r="AO59" s="41">
        <v>18400</v>
      </c>
      <c r="AP59" s="49">
        <v>29274.19</v>
      </c>
      <c r="AQ59" s="27">
        <v>490544</v>
      </c>
      <c r="AR59" s="27">
        <v>519050</v>
      </c>
      <c r="AS59" s="27">
        <v>28506</v>
      </c>
      <c r="AT59" s="27">
        <v>80840.28</v>
      </c>
      <c r="AU59" s="27">
        <v>599890.28</v>
      </c>
      <c r="AV59" s="27">
        <v>276982.02</v>
      </c>
      <c r="AW59" s="27">
        <v>330611.55000000005</v>
      </c>
      <c r="AX59" s="26">
        <v>0.53363263654753879</v>
      </c>
      <c r="AY59" s="26">
        <v>0.45586726666643296</v>
      </c>
      <c r="AZ59" s="27">
        <v>143649.16</v>
      </c>
    </row>
    <row r="60" spans="1:52">
      <c r="A60" s="9">
        <v>13073026</v>
      </c>
      <c r="B60" s="5">
        <v>5357</v>
      </c>
      <c r="C60" s="5" t="s">
        <v>83</v>
      </c>
      <c r="D60" s="41">
        <v>408</v>
      </c>
      <c r="E60" s="41">
        <v>-171900</v>
      </c>
      <c r="F60" s="27">
        <v>-46264.34</v>
      </c>
      <c r="G60" s="32">
        <v>0</v>
      </c>
      <c r="H60" s="27" t="s">
        <v>24</v>
      </c>
      <c r="I60" s="27">
        <v>-132077.82</v>
      </c>
      <c r="J60" s="32">
        <v>0</v>
      </c>
      <c r="K60" s="27" t="s">
        <v>24</v>
      </c>
      <c r="L60" s="653">
        <v>2012</v>
      </c>
      <c r="M60" s="32">
        <v>0</v>
      </c>
      <c r="N60" s="32">
        <v>0</v>
      </c>
      <c r="O60" s="27">
        <v>0</v>
      </c>
      <c r="P60" s="32">
        <v>0</v>
      </c>
      <c r="Q60" s="27">
        <v>0</v>
      </c>
      <c r="R60" s="32">
        <v>0</v>
      </c>
      <c r="S60" s="27"/>
      <c r="T60" s="41">
        <v>350</v>
      </c>
      <c r="U60" s="32">
        <v>0</v>
      </c>
      <c r="V60" s="32">
        <v>400</v>
      </c>
      <c r="W60" s="41">
        <v>0</v>
      </c>
      <c r="X60" s="41">
        <v>305</v>
      </c>
      <c r="Y60" s="41">
        <v>0</v>
      </c>
      <c r="Z60" s="41">
        <v>0</v>
      </c>
      <c r="AA60" s="49">
        <v>13932.43</v>
      </c>
      <c r="AB60" s="27">
        <v>34.14811274509804</v>
      </c>
      <c r="AC60" s="27" t="s">
        <v>82</v>
      </c>
      <c r="AD60" s="51" t="s">
        <v>82</v>
      </c>
      <c r="AE60" s="27" t="s">
        <v>82</v>
      </c>
      <c r="AF60" s="27">
        <v>2208863.16</v>
      </c>
      <c r="AG60" s="25">
        <v>-18323.5</v>
      </c>
      <c r="AH60" s="25">
        <v>-48012.92</v>
      </c>
      <c r="AI60" s="27">
        <v>-46264.34</v>
      </c>
      <c r="AJ60" s="27">
        <v>-15722.21</v>
      </c>
      <c r="AK60" s="41">
        <v>900</v>
      </c>
      <c r="AL60" s="27">
        <v>1004.17</v>
      </c>
      <c r="AM60" s="41">
        <v>0</v>
      </c>
      <c r="AN60" s="27">
        <v>0</v>
      </c>
      <c r="AO60" s="41">
        <v>1900</v>
      </c>
      <c r="AP60" s="49">
        <v>26511.5</v>
      </c>
      <c r="AQ60" s="27">
        <v>172604</v>
      </c>
      <c r="AR60" s="27">
        <v>210361</v>
      </c>
      <c r="AS60" s="27">
        <v>37757</v>
      </c>
      <c r="AT60" s="27">
        <v>77930.740000000005</v>
      </c>
      <c r="AU60" s="27">
        <v>288291.74</v>
      </c>
      <c r="AV60" s="27">
        <v>130863.14</v>
      </c>
      <c r="AW60" s="27">
        <v>164854.64000000001</v>
      </c>
      <c r="AX60" s="26">
        <v>0.62208840992389269</v>
      </c>
      <c r="AY60" s="26">
        <v>0.44252712839924602</v>
      </c>
      <c r="AZ60" s="27">
        <v>67867.8</v>
      </c>
    </row>
    <row r="61" spans="1:52">
      <c r="A61" s="9">
        <v>13073031</v>
      </c>
      <c r="B61" s="5">
        <v>5357</v>
      </c>
      <c r="C61" s="5" t="s">
        <v>84</v>
      </c>
      <c r="D61" s="41">
        <v>1234</v>
      </c>
      <c r="E61" s="41">
        <v>-82400</v>
      </c>
      <c r="F61" s="27">
        <v>-224121.42</v>
      </c>
      <c r="G61" s="32">
        <v>0</v>
      </c>
      <c r="H61" s="27" t="s">
        <v>24</v>
      </c>
      <c r="I61" s="27">
        <v>-288227.06</v>
      </c>
      <c r="J61" s="32">
        <v>1</v>
      </c>
      <c r="K61" s="27">
        <v>415548</v>
      </c>
      <c r="L61" s="653" t="s">
        <v>24</v>
      </c>
      <c r="M61" s="32">
        <v>0</v>
      </c>
      <c r="N61" s="32">
        <v>0</v>
      </c>
      <c r="O61" s="27">
        <v>0</v>
      </c>
      <c r="P61" s="32">
        <v>0</v>
      </c>
      <c r="Q61" s="27">
        <v>0</v>
      </c>
      <c r="R61" s="32">
        <v>1</v>
      </c>
      <c r="S61" s="27">
        <v>36246.519999999997</v>
      </c>
      <c r="T61" s="41">
        <v>300</v>
      </c>
      <c r="U61" s="32">
        <v>0</v>
      </c>
      <c r="V61" s="32">
        <v>335</v>
      </c>
      <c r="W61" s="41">
        <v>0</v>
      </c>
      <c r="X61" s="41">
        <v>400</v>
      </c>
      <c r="Y61" s="41">
        <v>0</v>
      </c>
      <c r="Z61" s="41">
        <v>0</v>
      </c>
      <c r="AA61" s="49">
        <v>929828.89</v>
      </c>
      <c r="AB61" s="27">
        <v>753.50801458670992</v>
      </c>
      <c r="AC61" s="27" t="s">
        <v>82</v>
      </c>
      <c r="AD61" s="51" t="s">
        <v>82</v>
      </c>
      <c r="AE61" s="27" t="s">
        <v>82</v>
      </c>
      <c r="AF61" s="27">
        <v>12983958.75</v>
      </c>
      <c r="AG61" s="25">
        <v>-270343.21999999997</v>
      </c>
      <c r="AH61" s="25">
        <v>-641397.66</v>
      </c>
      <c r="AI61" s="27">
        <v>-224121.42</v>
      </c>
      <c r="AJ61" s="27">
        <v>36246.519999999997</v>
      </c>
      <c r="AK61" s="41">
        <v>2300</v>
      </c>
      <c r="AL61" s="27">
        <v>2095.6</v>
      </c>
      <c r="AM61" s="41">
        <v>0</v>
      </c>
      <c r="AN61" s="27">
        <v>0</v>
      </c>
      <c r="AO61" s="41">
        <v>6800</v>
      </c>
      <c r="AP61" s="49">
        <v>8421.84</v>
      </c>
      <c r="AQ61" s="27">
        <v>816571</v>
      </c>
      <c r="AR61" s="27">
        <v>855195</v>
      </c>
      <c r="AS61" s="27">
        <v>38624</v>
      </c>
      <c r="AT61" s="27">
        <v>71384.72</v>
      </c>
      <c r="AU61" s="27">
        <v>926579.72</v>
      </c>
      <c r="AV61" s="27">
        <v>448689.25</v>
      </c>
      <c r="AW61" s="27">
        <v>484692.74</v>
      </c>
      <c r="AX61" s="26">
        <v>0.52466308853536325</v>
      </c>
      <c r="AY61" s="26">
        <v>0.48071342152209301</v>
      </c>
      <c r="AZ61" s="27">
        <v>232728.61</v>
      </c>
    </row>
    <row r="62" spans="1:52">
      <c r="A62" s="9">
        <v>13073048</v>
      </c>
      <c r="B62" s="5">
        <v>5357</v>
      </c>
      <c r="C62" s="5" t="s">
        <v>85</v>
      </c>
      <c r="D62" s="41">
        <v>384</v>
      </c>
      <c r="E62" s="41">
        <v>-80100</v>
      </c>
      <c r="F62" s="27">
        <v>-37862.980000000003</v>
      </c>
      <c r="G62" s="32">
        <v>0</v>
      </c>
      <c r="H62" s="27" t="s">
        <v>24</v>
      </c>
      <c r="I62" s="27">
        <v>-43560</v>
      </c>
      <c r="J62" s="32">
        <v>1</v>
      </c>
      <c r="K62" s="27">
        <v>149657</v>
      </c>
      <c r="L62" s="653" t="s">
        <v>24</v>
      </c>
      <c r="M62" s="32">
        <v>0</v>
      </c>
      <c r="N62" s="32">
        <v>0</v>
      </c>
      <c r="O62" s="27">
        <v>0</v>
      </c>
      <c r="P62" s="32">
        <v>0</v>
      </c>
      <c r="Q62" s="27">
        <v>0</v>
      </c>
      <c r="R62" s="32">
        <v>1</v>
      </c>
      <c r="S62" s="27">
        <v>349235.05</v>
      </c>
      <c r="T62" s="41">
        <v>300</v>
      </c>
      <c r="U62" s="32">
        <v>0</v>
      </c>
      <c r="V62" s="32">
        <v>335</v>
      </c>
      <c r="W62" s="41">
        <v>0</v>
      </c>
      <c r="X62" s="41">
        <v>305</v>
      </c>
      <c r="Y62" s="41">
        <v>0</v>
      </c>
      <c r="Z62" s="41">
        <v>0</v>
      </c>
      <c r="AA62" s="49">
        <v>120054.27</v>
      </c>
      <c r="AB62" s="27">
        <v>312.64132812500003</v>
      </c>
      <c r="AC62" s="27" t="s">
        <v>82</v>
      </c>
      <c r="AD62" s="51" t="s">
        <v>82</v>
      </c>
      <c r="AE62" s="27" t="s">
        <v>82</v>
      </c>
      <c r="AF62" s="27">
        <v>2508021.52</v>
      </c>
      <c r="AG62" s="25">
        <v>-106752.01</v>
      </c>
      <c r="AH62" s="25">
        <v>-101912.69</v>
      </c>
      <c r="AI62" s="27">
        <v>-37862.980000000003</v>
      </c>
      <c r="AJ62" s="27">
        <v>349235.05</v>
      </c>
      <c r="AK62" s="41">
        <v>900</v>
      </c>
      <c r="AL62" s="27">
        <v>937.07</v>
      </c>
      <c r="AM62" s="41">
        <v>0</v>
      </c>
      <c r="AN62" s="27">
        <v>0</v>
      </c>
      <c r="AO62" s="41">
        <v>11100</v>
      </c>
      <c r="AP62" s="49">
        <v>12261.53</v>
      </c>
      <c r="AQ62" s="27">
        <v>104872</v>
      </c>
      <c r="AR62" s="27">
        <v>118518</v>
      </c>
      <c r="AS62" s="27">
        <v>13646</v>
      </c>
      <c r="AT62" s="27">
        <v>99999.58</v>
      </c>
      <c r="AU62" s="27">
        <v>218517.58</v>
      </c>
      <c r="AV62" s="27">
        <v>99875.72</v>
      </c>
      <c r="AW62" s="27">
        <v>128170.84</v>
      </c>
      <c r="AX62" s="26">
        <v>0.84270507433470021</v>
      </c>
      <c r="AY62" s="26">
        <v>0.43796196706497131</v>
      </c>
      <c r="AZ62" s="27">
        <v>51784.99</v>
      </c>
    </row>
    <row r="63" spans="1:52">
      <c r="A63" s="9">
        <v>13073056</v>
      </c>
      <c r="B63" s="5">
        <v>5357</v>
      </c>
      <c r="C63" s="5" t="s">
        <v>86</v>
      </c>
      <c r="D63" s="41">
        <v>571</v>
      </c>
      <c r="E63" s="41">
        <v>-44800</v>
      </c>
      <c r="F63" s="27">
        <v>-328.84</v>
      </c>
      <c r="G63" s="32">
        <v>0</v>
      </c>
      <c r="H63" s="27" t="s">
        <v>24</v>
      </c>
      <c r="I63" s="27">
        <v>-39199.919999999998</v>
      </c>
      <c r="J63" s="32">
        <v>1</v>
      </c>
      <c r="K63" s="27">
        <v>196545.59</v>
      </c>
      <c r="L63" s="653" t="s">
        <v>24</v>
      </c>
      <c r="M63" s="32">
        <v>0</v>
      </c>
      <c r="N63" s="32">
        <v>0</v>
      </c>
      <c r="O63" s="27">
        <v>0</v>
      </c>
      <c r="P63" s="32">
        <v>0</v>
      </c>
      <c r="Q63" s="27">
        <v>0</v>
      </c>
      <c r="R63" s="32">
        <v>1</v>
      </c>
      <c r="S63" s="27">
        <v>5781.19</v>
      </c>
      <c r="T63" s="41">
        <v>350</v>
      </c>
      <c r="U63" s="32">
        <v>0</v>
      </c>
      <c r="V63" s="32">
        <v>400</v>
      </c>
      <c r="W63" s="41">
        <v>0</v>
      </c>
      <c r="X63" s="41">
        <v>305</v>
      </c>
      <c r="Y63" s="41">
        <v>0</v>
      </c>
      <c r="Z63" s="41">
        <v>0</v>
      </c>
      <c r="AA63" s="49">
        <v>35934.32</v>
      </c>
      <c r="AB63" s="27">
        <v>62.932259194395797</v>
      </c>
      <c r="AC63" s="27" t="s">
        <v>82</v>
      </c>
      <c r="AD63" s="51" t="s">
        <v>82</v>
      </c>
      <c r="AE63" s="27" t="s">
        <v>82</v>
      </c>
      <c r="AF63" s="27">
        <v>2511791.19</v>
      </c>
      <c r="AG63" s="25">
        <v>-74236.81</v>
      </c>
      <c r="AH63" s="25">
        <v>-13217.41</v>
      </c>
      <c r="AI63" s="27">
        <v>-328.84</v>
      </c>
      <c r="AJ63" s="27">
        <v>5781.19</v>
      </c>
      <c r="AK63" s="41">
        <v>1000</v>
      </c>
      <c r="AL63" s="27">
        <v>1004</v>
      </c>
      <c r="AM63" s="41">
        <v>0</v>
      </c>
      <c r="AN63" s="27">
        <v>0</v>
      </c>
      <c r="AO63" s="41">
        <v>3600</v>
      </c>
      <c r="AP63" s="49">
        <v>5219.0200000000004</v>
      </c>
      <c r="AQ63" s="27">
        <v>255647</v>
      </c>
      <c r="AR63" s="27">
        <v>354201</v>
      </c>
      <c r="AS63" s="27">
        <v>98554</v>
      </c>
      <c r="AT63" s="27">
        <v>98426.07</v>
      </c>
      <c r="AU63" s="27">
        <v>452627.07</v>
      </c>
      <c r="AV63" s="27">
        <v>172722.69</v>
      </c>
      <c r="AW63" s="27">
        <v>289283.42</v>
      </c>
      <c r="AX63" s="26">
        <v>0.4876403228675244</v>
      </c>
      <c r="AY63" s="26">
        <v>0.37385369210809788</v>
      </c>
      <c r="AZ63" s="27">
        <v>89568.45</v>
      </c>
    </row>
    <row r="64" spans="1:52">
      <c r="A64" s="9">
        <v>13073084</v>
      </c>
      <c r="B64" s="5">
        <v>5357</v>
      </c>
      <c r="C64" s="5" t="s">
        <v>87</v>
      </c>
      <c r="D64" s="41">
        <v>2412</v>
      </c>
      <c r="E64" s="41">
        <v>-450150</v>
      </c>
      <c r="F64" s="27">
        <v>-320781.25</v>
      </c>
      <c r="G64" s="32">
        <v>0</v>
      </c>
      <c r="H64" s="27" t="s">
        <v>24</v>
      </c>
      <c r="I64" s="27">
        <v>-869497.37</v>
      </c>
      <c r="J64" s="32">
        <v>0</v>
      </c>
      <c r="K64" s="27" t="s">
        <v>24</v>
      </c>
      <c r="L64" s="653">
        <v>2009</v>
      </c>
      <c r="M64" s="32">
        <v>1</v>
      </c>
      <c r="N64" s="32">
        <v>0</v>
      </c>
      <c r="O64" s="27">
        <v>0</v>
      </c>
      <c r="P64" s="32">
        <v>0</v>
      </c>
      <c r="Q64" s="27">
        <v>0</v>
      </c>
      <c r="R64" s="32">
        <v>0</v>
      </c>
      <c r="S64" s="27"/>
      <c r="T64" s="41">
        <v>300</v>
      </c>
      <c r="U64" s="32">
        <v>0</v>
      </c>
      <c r="V64" s="32">
        <v>335</v>
      </c>
      <c r="W64" s="41">
        <v>0</v>
      </c>
      <c r="X64" s="41">
        <v>400</v>
      </c>
      <c r="Y64" s="41">
        <v>0</v>
      </c>
      <c r="Z64" s="41">
        <v>0</v>
      </c>
      <c r="AA64" s="49">
        <v>0</v>
      </c>
      <c r="AB64" s="27">
        <v>0</v>
      </c>
      <c r="AC64" s="27" t="s">
        <v>82</v>
      </c>
      <c r="AD64" s="51" t="s">
        <v>82</v>
      </c>
      <c r="AE64" s="27"/>
      <c r="AF64" s="27">
        <v>14748264.4</v>
      </c>
      <c r="AG64" s="25">
        <v>-316335.46999999997</v>
      </c>
      <c r="AH64" s="25">
        <v>-2504.8000000000002</v>
      </c>
      <c r="AI64" s="27">
        <v>-320781.25</v>
      </c>
      <c r="AJ64" s="27">
        <v>-546409.81000000006</v>
      </c>
      <c r="AK64" s="41">
        <v>4000</v>
      </c>
      <c r="AL64" s="27">
        <v>4063.34</v>
      </c>
      <c r="AM64" s="41">
        <v>800</v>
      </c>
      <c r="AN64" s="27">
        <v>840</v>
      </c>
      <c r="AO64" s="41">
        <v>18700</v>
      </c>
      <c r="AP64" s="49">
        <v>24293.71</v>
      </c>
      <c r="AQ64" s="27">
        <v>1334670</v>
      </c>
      <c r="AR64" s="27">
        <v>1414652</v>
      </c>
      <c r="AS64" s="27">
        <v>79982</v>
      </c>
      <c r="AT64" s="27">
        <v>276202.89</v>
      </c>
      <c r="AU64" s="27">
        <v>1690854.89</v>
      </c>
      <c r="AV64" s="27">
        <v>771229.2</v>
      </c>
      <c r="AW64" s="27">
        <v>945945.13000000012</v>
      </c>
      <c r="AX64" s="26">
        <v>0.54517238161752857</v>
      </c>
      <c r="AY64" s="26">
        <v>0.44912690955495471</v>
      </c>
      <c r="AZ64" s="27">
        <v>399989.16</v>
      </c>
    </row>
    <row r="65" spans="1:52">
      <c r="A65" s="9">
        <v>13073091</v>
      </c>
      <c r="B65" s="5">
        <v>5357</v>
      </c>
      <c r="C65" s="5" t="s">
        <v>88</v>
      </c>
      <c r="D65" s="41">
        <v>406</v>
      </c>
      <c r="E65" s="41">
        <v>113500</v>
      </c>
      <c r="F65" s="27">
        <v>-8183.54</v>
      </c>
      <c r="G65" s="32">
        <v>0</v>
      </c>
      <c r="H65" s="27" t="s">
        <v>24</v>
      </c>
      <c r="I65" s="27">
        <v>-13820.4</v>
      </c>
      <c r="J65" s="32">
        <v>1</v>
      </c>
      <c r="K65" s="27">
        <v>273730</v>
      </c>
      <c r="L65" s="653" t="s">
        <v>24</v>
      </c>
      <c r="M65" s="32">
        <v>0</v>
      </c>
      <c r="N65" s="32">
        <v>0</v>
      </c>
      <c r="O65" s="27">
        <v>0</v>
      </c>
      <c r="P65" s="32">
        <v>0</v>
      </c>
      <c r="Q65" s="27">
        <v>0</v>
      </c>
      <c r="R65" s="32">
        <v>1</v>
      </c>
      <c r="S65" s="27">
        <v>16108.63</v>
      </c>
      <c r="T65" s="41">
        <v>335</v>
      </c>
      <c r="U65" s="32">
        <v>0</v>
      </c>
      <c r="V65" s="32">
        <v>335</v>
      </c>
      <c r="W65" s="41">
        <v>0</v>
      </c>
      <c r="X65" s="41">
        <v>305</v>
      </c>
      <c r="Y65" s="41">
        <v>0</v>
      </c>
      <c r="Z65" s="41">
        <v>0</v>
      </c>
      <c r="AA65" s="49">
        <v>0</v>
      </c>
      <c r="AB65" s="27">
        <v>0</v>
      </c>
      <c r="AC65" s="27" t="s">
        <v>82</v>
      </c>
      <c r="AD65" s="51" t="s">
        <v>82</v>
      </c>
      <c r="AE65" s="27" t="s">
        <v>82</v>
      </c>
      <c r="AF65" s="27">
        <v>2837622.78</v>
      </c>
      <c r="AG65" s="25">
        <v>-96027.71</v>
      </c>
      <c r="AH65" s="25">
        <v>-8183.54</v>
      </c>
      <c r="AI65" s="27">
        <v>-8183.54</v>
      </c>
      <c r="AJ65" s="27">
        <v>16108.63</v>
      </c>
      <c r="AK65" s="41">
        <v>1000</v>
      </c>
      <c r="AL65" s="27">
        <v>980</v>
      </c>
      <c r="AM65" s="41">
        <v>0</v>
      </c>
      <c r="AN65" s="27">
        <v>0</v>
      </c>
      <c r="AO65" s="41">
        <v>6000</v>
      </c>
      <c r="AP65" s="49">
        <v>8354.06</v>
      </c>
      <c r="AQ65" s="27">
        <v>193781</v>
      </c>
      <c r="AR65" s="27">
        <v>141885</v>
      </c>
      <c r="AS65" s="27">
        <v>-51896</v>
      </c>
      <c r="AT65" s="27">
        <v>67164.98</v>
      </c>
      <c r="AU65" s="27">
        <v>209049.98</v>
      </c>
      <c r="AV65" s="27">
        <v>131728.19</v>
      </c>
      <c r="AW65" s="27">
        <v>83721.959999999992</v>
      </c>
      <c r="AX65" s="26">
        <v>0.92841519540472917</v>
      </c>
      <c r="AY65" s="26">
        <v>0.611409135709583</v>
      </c>
      <c r="AZ65" s="27">
        <v>68315.259999999995</v>
      </c>
    </row>
    <row r="66" spans="1:52">
      <c r="A66" s="9">
        <v>13073106</v>
      </c>
      <c r="B66" s="5">
        <v>5357</v>
      </c>
      <c r="C66" s="5" t="s">
        <v>89</v>
      </c>
      <c r="D66" s="41">
        <v>653</v>
      </c>
      <c r="E66" s="41">
        <v>-95100</v>
      </c>
      <c r="F66" s="27">
        <v>29990.6</v>
      </c>
      <c r="G66" s="32">
        <v>0</v>
      </c>
      <c r="H66" s="27" t="s">
        <v>24</v>
      </c>
      <c r="I66" s="27">
        <v>-67029.789999999994</v>
      </c>
      <c r="J66" s="32">
        <v>1</v>
      </c>
      <c r="K66" s="27">
        <v>218838</v>
      </c>
      <c r="L66" s="653" t="s">
        <v>24</v>
      </c>
      <c r="M66" s="32">
        <v>0</v>
      </c>
      <c r="N66" s="32">
        <v>0</v>
      </c>
      <c r="O66" s="27">
        <v>0</v>
      </c>
      <c r="P66" s="32">
        <v>0</v>
      </c>
      <c r="Q66" s="27">
        <v>0</v>
      </c>
      <c r="R66" s="32">
        <v>1</v>
      </c>
      <c r="S66" s="27">
        <v>293073.96000000002</v>
      </c>
      <c r="T66" s="41">
        <v>300</v>
      </c>
      <c r="U66" s="32">
        <v>0</v>
      </c>
      <c r="V66" s="32">
        <v>350</v>
      </c>
      <c r="W66" s="41">
        <v>0</v>
      </c>
      <c r="X66" s="41">
        <v>350</v>
      </c>
      <c r="Y66" s="41">
        <v>0</v>
      </c>
      <c r="Z66" s="41">
        <v>0</v>
      </c>
      <c r="AA66" s="49">
        <v>878932.18</v>
      </c>
      <c r="AB66" s="27">
        <v>1345.99</v>
      </c>
      <c r="AC66" s="27" t="s">
        <v>82</v>
      </c>
      <c r="AD66" s="51" t="s">
        <v>82</v>
      </c>
      <c r="AE66" s="27" t="s">
        <v>82</v>
      </c>
      <c r="AF66" s="27">
        <v>3959790.38</v>
      </c>
      <c r="AG66" s="25">
        <v>-21226.46</v>
      </c>
      <c r="AH66" s="25">
        <v>43411.26</v>
      </c>
      <c r="AI66" s="27">
        <v>29990.6</v>
      </c>
      <c r="AJ66" s="27">
        <v>293073.96000000002</v>
      </c>
      <c r="AK66" s="41">
        <v>2500</v>
      </c>
      <c r="AL66" s="27">
        <v>2544.83</v>
      </c>
      <c r="AM66" s="41">
        <v>0</v>
      </c>
      <c r="AN66" s="27">
        <v>0</v>
      </c>
      <c r="AO66" s="41">
        <v>4800</v>
      </c>
      <c r="AP66" s="49">
        <v>4785.84</v>
      </c>
      <c r="AQ66" s="27">
        <v>215177</v>
      </c>
      <c r="AR66" s="27">
        <v>224078</v>
      </c>
      <c r="AS66" s="27">
        <v>8901</v>
      </c>
      <c r="AT66" s="27">
        <v>166117.79999999999</v>
      </c>
      <c r="AU66" s="27">
        <v>390195.8</v>
      </c>
      <c r="AV66" s="27">
        <v>178404.8</v>
      </c>
      <c r="AW66" s="27">
        <v>227620.40999999997</v>
      </c>
      <c r="AX66" s="26">
        <v>0.79617276127062897</v>
      </c>
      <c r="AY66" s="26">
        <v>0.43939340613850064</v>
      </c>
      <c r="AZ66" s="27">
        <v>92496.58</v>
      </c>
    </row>
    <row r="67" spans="1:52" ht="57.75">
      <c r="A67" s="9">
        <v>13073036</v>
      </c>
      <c r="B67" s="5">
        <v>5358</v>
      </c>
      <c r="C67" s="5" t="s">
        <v>90</v>
      </c>
      <c r="D67" s="58">
        <v>355</v>
      </c>
      <c r="E67" s="20">
        <v>-68800</v>
      </c>
      <c r="F67" s="29">
        <v>-16066.87</v>
      </c>
      <c r="G67" s="45">
        <v>0</v>
      </c>
      <c r="H67" s="25" t="s">
        <v>24</v>
      </c>
      <c r="I67" s="25">
        <v>-758.56</v>
      </c>
      <c r="J67" s="45">
        <v>1</v>
      </c>
      <c r="K67" s="25">
        <v>290927.93</v>
      </c>
      <c r="L67" s="654" t="s">
        <v>24</v>
      </c>
      <c r="M67" s="80">
        <v>0</v>
      </c>
      <c r="N67" s="81" t="s">
        <v>174</v>
      </c>
      <c r="O67" s="44" t="s">
        <v>24</v>
      </c>
      <c r="P67" s="45">
        <v>0</v>
      </c>
      <c r="Q67" s="44">
        <v>0</v>
      </c>
      <c r="R67" s="45">
        <v>1</v>
      </c>
      <c r="S67" s="25">
        <v>290927.93</v>
      </c>
      <c r="T67" s="20">
        <v>300</v>
      </c>
      <c r="U67" s="45">
        <v>0</v>
      </c>
      <c r="V67" s="45">
        <v>300</v>
      </c>
      <c r="W67" s="20">
        <v>1</v>
      </c>
      <c r="X67" s="20">
        <v>250</v>
      </c>
      <c r="Y67" s="20">
        <v>1</v>
      </c>
      <c r="Z67" s="20">
        <v>0</v>
      </c>
      <c r="AA67" s="48">
        <v>65409.62</v>
      </c>
      <c r="AB67" s="25">
        <v>184.25245070422537</v>
      </c>
      <c r="AC67" s="25" t="s">
        <v>28</v>
      </c>
      <c r="AD67" s="47" t="s">
        <v>28</v>
      </c>
      <c r="AE67" s="25" t="s">
        <v>28</v>
      </c>
      <c r="AF67" s="25">
        <v>923049.52</v>
      </c>
      <c r="AG67" s="25">
        <v>-35565.660000000003</v>
      </c>
      <c r="AH67" s="25">
        <v>-758.36</v>
      </c>
      <c r="AI67" s="25">
        <v>-16066.87</v>
      </c>
      <c r="AJ67" s="25">
        <v>290927.93</v>
      </c>
      <c r="AK67" s="20">
        <v>1600</v>
      </c>
      <c r="AL67" s="29">
        <v>1708.75</v>
      </c>
      <c r="AM67" s="58">
        <v>0</v>
      </c>
      <c r="AN67" s="25">
        <v>0</v>
      </c>
      <c r="AO67" s="20">
        <v>0</v>
      </c>
      <c r="AP67" s="48">
        <v>0</v>
      </c>
      <c r="AQ67" s="25">
        <v>82859.34</v>
      </c>
      <c r="AR67" s="60">
        <v>110317</v>
      </c>
      <c r="AS67" s="25">
        <v>27457.660000000003</v>
      </c>
      <c r="AT67" s="25">
        <v>111300.21</v>
      </c>
      <c r="AU67" s="25">
        <v>221617.21000000002</v>
      </c>
      <c r="AV67" s="22">
        <v>89114.18</v>
      </c>
      <c r="AW67" s="22">
        <v>-90097.39</v>
      </c>
      <c r="AX67" s="19">
        <v>0.80780097355801905</v>
      </c>
      <c r="AY67" s="19">
        <v>0.4021085727051612</v>
      </c>
      <c r="AZ67" s="22">
        <v>37309.14</v>
      </c>
    </row>
    <row r="68" spans="1:52">
      <c r="A68" s="9">
        <v>13073041</v>
      </c>
      <c r="B68" s="5">
        <v>5358</v>
      </c>
      <c r="C68" s="5" t="s">
        <v>91</v>
      </c>
      <c r="D68" s="58">
        <v>513</v>
      </c>
      <c r="E68" s="20">
        <v>-172400</v>
      </c>
      <c r="F68" s="29">
        <v>-156836.18</v>
      </c>
      <c r="G68" s="45">
        <v>0</v>
      </c>
      <c r="H68" s="25" t="s">
        <v>24</v>
      </c>
      <c r="I68" s="25">
        <v>-92203.11</v>
      </c>
      <c r="J68" s="45">
        <v>1</v>
      </c>
      <c r="K68" s="25">
        <v>223705.8</v>
      </c>
      <c r="L68" s="654" t="s">
        <v>24</v>
      </c>
      <c r="M68" s="80">
        <v>0</v>
      </c>
      <c r="N68" s="45" t="s">
        <v>24</v>
      </c>
      <c r="O68" s="44" t="s">
        <v>24</v>
      </c>
      <c r="P68" s="45">
        <v>0</v>
      </c>
      <c r="Q68" s="44">
        <v>0</v>
      </c>
      <c r="R68" s="45">
        <v>1</v>
      </c>
      <c r="S68" s="25">
        <v>223705.8</v>
      </c>
      <c r="T68" s="20">
        <v>300</v>
      </c>
      <c r="U68" s="45">
        <v>0</v>
      </c>
      <c r="V68" s="45">
        <v>300</v>
      </c>
      <c r="W68" s="20">
        <v>1</v>
      </c>
      <c r="X68" s="20">
        <v>250</v>
      </c>
      <c r="Y68" s="20">
        <v>1</v>
      </c>
      <c r="Z68" s="20">
        <v>0</v>
      </c>
      <c r="AA68" s="48">
        <v>21001.4</v>
      </c>
      <c r="AB68" s="25">
        <v>40.938401559454192</v>
      </c>
      <c r="AC68" s="25" t="s">
        <v>28</v>
      </c>
      <c r="AD68" s="47" t="s">
        <v>28</v>
      </c>
      <c r="AE68" s="25" t="s">
        <v>28</v>
      </c>
      <c r="AF68" s="25">
        <v>1082183.8</v>
      </c>
      <c r="AG68" s="25">
        <v>-184981.78</v>
      </c>
      <c r="AH68" s="25">
        <v>-92203.11</v>
      </c>
      <c r="AI68" s="25">
        <v>-156836.18</v>
      </c>
      <c r="AJ68" s="25">
        <v>223705.8</v>
      </c>
      <c r="AK68" s="20">
        <v>1600</v>
      </c>
      <c r="AL68" s="29">
        <v>1698.14</v>
      </c>
      <c r="AM68" s="58">
        <v>0</v>
      </c>
      <c r="AN68" s="25">
        <v>0</v>
      </c>
      <c r="AO68" s="20">
        <v>0</v>
      </c>
      <c r="AP68" s="48">
        <v>0</v>
      </c>
      <c r="AQ68" s="25">
        <v>113156.3</v>
      </c>
      <c r="AR68" s="60">
        <v>141988</v>
      </c>
      <c r="AS68" s="25">
        <v>28831.699999999997</v>
      </c>
      <c r="AT68" s="25">
        <v>165853.60999999999</v>
      </c>
      <c r="AU68" s="25">
        <v>307841.61</v>
      </c>
      <c r="AV68" s="22">
        <v>128473.05</v>
      </c>
      <c r="AW68" s="22">
        <v>-152338.65999999997</v>
      </c>
      <c r="AX68" s="19">
        <v>0.90481625207764038</v>
      </c>
      <c r="AY68" s="19">
        <v>0.4173349080392349</v>
      </c>
      <c r="AZ68" s="22">
        <v>53787.38</v>
      </c>
    </row>
    <row r="69" spans="1:52">
      <c r="A69" s="9">
        <v>13073047</v>
      </c>
      <c r="B69" s="5">
        <v>5358</v>
      </c>
      <c r="C69" s="5" t="s">
        <v>92</v>
      </c>
      <c r="D69" s="58">
        <v>329</v>
      </c>
      <c r="E69" s="20">
        <v>-62600</v>
      </c>
      <c r="F69" s="29">
        <v>-36337.4</v>
      </c>
      <c r="G69" s="45">
        <v>0</v>
      </c>
      <c r="H69" s="25" t="s">
        <v>24</v>
      </c>
      <c r="I69" s="25">
        <v>-51117.25</v>
      </c>
      <c r="J69" s="45">
        <v>1</v>
      </c>
      <c r="K69" s="25">
        <v>268121.23</v>
      </c>
      <c r="L69" s="654" t="s">
        <v>24</v>
      </c>
      <c r="M69" s="80">
        <v>0</v>
      </c>
      <c r="N69" s="45" t="s">
        <v>24</v>
      </c>
      <c r="O69" s="44" t="s">
        <v>24</v>
      </c>
      <c r="P69" s="45">
        <v>0</v>
      </c>
      <c r="Q69" s="44">
        <v>0</v>
      </c>
      <c r="R69" s="45">
        <v>1</v>
      </c>
      <c r="S69" s="25">
        <v>268121.23</v>
      </c>
      <c r="T69" s="20">
        <v>250</v>
      </c>
      <c r="U69" s="45">
        <v>1</v>
      </c>
      <c r="V69" s="45">
        <v>300</v>
      </c>
      <c r="W69" s="20">
        <v>1</v>
      </c>
      <c r="X69" s="20">
        <v>350</v>
      </c>
      <c r="Y69" s="20">
        <v>0</v>
      </c>
      <c r="Z69" s="20">
        <v>0</v>
      </c>
      <c r="AA69" s="48">
        <v>0</v>
      </c>
      <c r="AB69" s="25">
        <v>0</v>
      </c>
      <c r="AC69" s="25" t="s">
        <v>28</v>
      </c>
      <c r="AD69" s="47" t="s">
        <v>28</v>
      </c>
      <c r="AE69" s="25" t="s">
        <v>28</v>
      </c>
      <c r="AF69" s="25">
        <v>566225.37</v>
      </c>
      <c r="AG69" s="25">
        <v>-38009.06</v>
      </c>
      <c r="AH69" s="25">
        <v>-51117.25</v>
      </c>
      <c r="AI69" s="25">
        <v>-36337.4</v>
      </c>
      <c r="AJ69" s="25">
        <v>268121.23</v>
      </c>
      <c r="AK69" s="20">
        <v>1000</v>
      </c>
      <c r="AL69" s="29">
        <v>1001.88</v>
      </c>
      <c r="AM69" s="58">
        <v>0</v>
      </c>
      <c r="AN69" s="25">
        <v>0</v>
      </c>
      <c r="AO69" s="20">
        <v>0</v>
      </c>
      <c r="AP69" s="48">
        <v>0</v>
      </c>
      <c r="AQ69" s="25">
        <v>85929.41</v>
      </c>
      <c r="AR69" s="60">
        <v>91997</v>
      </c>
      <c r="AS69" s="25">
        <v>6067.5899999999965</v>
      </c>
      <c r="AT69" s="25">
        <v>99852.12</v>
      </c>
      <c r="AU69" s="25">
        <v>191849.12</v>
      </c>
      <c r="AV69" s="22">
        <v>86739.67</v>
      </c>
      <c r="AW69" s="22">
        <v>-94594.79</v>
      </c>
      <c r="AX69" s="19">
        <v>0.94285324521451785</v>
      </c>
      <c r="AY69" s="19">
        <v>0.45212440901475076</v>
      </c>
      <c r="AZ69" s="22">
        <v>36315.01</v>
      </c>
    </row>
    <row r="70" spans="1:52">
      <c r="A70" s="9">
        <v>13073054</v>
      </c>
      <c r="B70" s="5">
        <v>5358</v>
      </c>
      <c r="C70" s="5" t="s">
        <v>93</v>
      </c>
      <c r="D70" s="58">
        <v>923</v>
      </c>
      <c r="E70" s="20">
        <v>-143400</v>
      </c>
      <c r="F70" s="29">
        <v>139740.01999999999</v>
      </c>
      <c r="G70" s="45">
        <v>1</v>
      </c>
      <c r="H70" s="25">
        <v>63007.18</v>
      </c>
      <c r="I70" s="25" t="s">
        <v>24</v>
      </c>
      <c r="J70" s="45">
        <v>1</v>
      </c>
      <c r="K70" s="25">
        <v>1516552.18</v>
      </c>
      <c r="L70" s="654" t="s">
        <v>24</v>
      </c>
      <c r="M70" s="80">
        <v>0</v>
      </c>
      <c r="N70" s="45" t="s">
        <v>24</v>
      </c>
      <c r="O70" s="44" t="s">
        <v>24</v>
      </c>
      <c r="P70" s="45">
        <v>0</v>
      </c>
      <c r="Q70" s="44">
        <v>0</v>
      </c>
      <c r="R70" s="45">
        <v>1</v>
      </c>
      <c r="S70" s="25">
        <v>1516552.18</v>
      </c>
      <c r="T70" s="20">
        <v>250</v>
      </c>
      <c r="U70" s="45">
        <v>1</v>
      </c>
      <c r="V70" s="45">
        <v>300</v>
      </c>
      <c r="W70" s="20">
        <v>1</v>
      </c>
      <c r="X70" s="20">
        <v>250</v>
      </c>
      <c r="Y70" s="20">
        <v>1</v>
      </c>
      <c r="Z70" s="20">
        <v>1</v>
      </c>
      <c r="AA70" s="48">
        <v>0</v>
      </c>
      <c r="AB70" s="25">
        <v>0</v>
      </c>
      <c r="AC70" s="25" t="s">
        <v>28</v>
      </c>
      <c r="AD70" s="47" t="s">
        <v>28</v>
      </c>
      <c r="AE70" s="25" t="s">
        <v>28</v>
      </c>
      <c r="AF70" s="25">
        <v>5613740.1200000001</v>
      </c>
      <c r="AG70" s="25" t="s">
        <v>175</v>
      </c>
      <c r="AH70" s="25">
        <v>63007.18</v>
      </c>
      <c r="AI70" s="25">
        <v>139740.01999999999</v>
      </c>
      <c r="AJ70" s="25">
        <v>1516552.18</v>
      </c>
      <c r="AK70" s="20">
        <v>3500</v>
      </c>
      <c r="AL70" s="29">
        <v>3141</v>
      </c>
      <c r="AM70" s="58">
        <v>0</v>
      </c>
      <c r="AN70" s="25">
        <v>0</v>
      </c>
      <c r="AO70" s="20">
        <v>0</v>
      </c>
      <c r="AP70" s="48">
        <v>0</v>
      </c>
      <c r="AQ70" s="25">
        <v>1167231.44</v>
      </c>
      <c r="AR70" s="60">
        <v>1042343</v>
      </c>
      <c r="AS70" s="25">
        <v>-124888.43999999994</v>
      </c>
      <c r="AT70" s="25">
        <v>0</v>
      </c>
      <c r="AU70" s="25">
        <v>1042343</v>
      </c>
      <c r="AV70" s="22">
        <v>473018.62</v>
      </c>
      <c r="AW70" s="22">
        <v>569324.38</v>
      </c>
      <c r="AX70" s="19">
        <v>0.45380322983893018</v>
      </c>
      <c r="AY70" s="19">
        <v>0.45380322983893018</v>
      </c>
      <c r="AZ70" s="22">
        <v>198025.77</v>
      </c>
    </row>
    <row r="71" spans="1:52">
      <c r="A71" s="9">
        <v>13073058</v>
      </c>
      <c r="B71" s="5">
        <v>5358</v>
      </c>
      <c r="C71" s="5" t="s">
        <v>94</v>
      </c>
      <c r="D71" s="58">
        <v>352</v>
      </c>
      <c r="E71" s="20">
        <v>-71200</v>
      </c>
      <c r="F71" s="29">
        <v>-30529.61</v>
      </c>
      <c r="G71" s="45">
        <v>0</v>
      </c>
      <c r="H71" s="25">
        <v>7449.71</v>
      </c>
      <c r="I71" s="25" t="s">
        <v>24</v>
      </c>
      <c r="J71" s="45">
        <v>1</v>
      </c>
      <c r="K71" s="25">
        <v>205943.93</v>
      </c>
      <c r="L71" s="654" t="s">
        <v>24</v>
      </c>
      <c r="M71" s="80">
        <v>0</v>
      </c>
      <c r="N71" s="45" t="s">
        <v>24</v>
      </c>
      <c r="O71" s="44" t="s">
        <v>24</v>
      </c>
      <c r="P71" s="45">
        <v>0</v>
      </c>
      <c r="Q71" s="44">
        <v>0</v>
      </c>
      <c r="R71" s="45">
        <v>1</v>
      </c>
      <c r="S71" s="25">
        <v>205943.93</v>
      </c>
      <c r="T71" s="20">
        <v>300</v>
      </c>
      <c r="U71" s="45">
        <v>0</v>
      </c>
      <c r="V71" s="45">
        <v>300</v>
      </c>
      <c r="W71" s="20">
        <v>1</v>
      </c>
      <c r="X71" s="20">
        <v>250</v>
      </c>
      <c r="Y71" s="20">
        <v>1</v>
      </c>
      <c r="Z71" s="20">
        <v>0</v>
      </c>
      <c r="AA71" s="48">
        <v>65165.04</v>
      </c>
      <c r="AB71" s="25">
        <v>185.12795454545454</v>
      </c>
      <c r="AC71" s="25" t="s">
        <v>28</v>
      </c>
      <c r="AD71" s="47" t="s">
        <v>28</v>
      </c>
      <c r="AE71" s="25" t="s">
        <v>28</v>
      </c>
      <c r="AF71" s="25">
        <v>1017679</v>
      </c>
      <c r="AG71" s="25">
        <v>-18875.59</v>
      </c>
      <c r="AH71" s="25">
        <v>7449.71</v>
      </c>
      <c r="AI71" s="25">
        <v>-30529.61</v>
      </c>
      <c r="AJ71" s="25">
        <v>205943.93</v>
      </c>
      <c r="AK71" s="20">
        <v>2000</v>
      </c>
      <c r="AL71" s="29">
        <v>2167.91</v>
      </c>
      <c r="AM71" s="58">
        <v>0</v>
      </c>
      <c r="AN71" s="25">
        <v>0</v>
      </c>
      <c r="AO71" s="20">
        <v>0</v>
      </c>
      <c r="AP71" s="48">
        <v>0</v>
      </c>
      <c r="AQ71" s="25">
        <v>92233.09</v>
      </c>
      <c r="AR71" s="60">
        <v>102630</v>
      </c>
      <c r="AS71" s="25">
        <v>10396.910000000003</v>
      </c>
      <c r="AT71" s="25">
        <v>106133.39</v>
      </c>
      <c r="AU71" s="25">
        <v>208763.39</v>
      </c>
      <c r="AV71" s="22">
        <v>91579.15</v>
      </c>
      <c r="AW71" s="22">
        <v>-95082.54</v>
      </c>
      <c r="AX71" s="19">
        <v>0.8923233947188931</v>
      </c>
      <c r="AY71" s="19">
        <v>0.43867437676692256</v>
      </c>
      <c r="AZ71" s="22">
        <v>38341.14</v>
      </c>
    </row>
    <row r="72" spans="1:52">
      <c r="A72" s="9">
        <v>13073060</v>
      </c>
      <c r="B72" s="5">
        <v>5358</v>
      </c>
      <c r="C72" s="5" t="s">
        <v>95</v>
      </c>
      <c r="D72" s="58">
        <v>1861</v>
      </c>
      <c r="E72" s="20">
        <v>-291300</v>
      </c>
      <c r="F72" s="29">
        <v>781.37</v>
      </c>
      <c r="G72" s="45">
        <v>1</v>
      </c>
      <c r="H72" s="25" t="s">
        <v>24</v>
      </c>
      <c r="I72" s="25">
        <v>-169235.93</v>
      </c>
      <c r="J72" s="45">
        <v>1</v>
      </c>
      <c r="K72" s="43">
        <v>830643.83</v>
      </c>
      <c r="L72" s="580" t="s">
        <v>24</v>
      </c>
      <c r="M72" s="80">
        <v>0</v>
      </c>
      <c r="N72" s="45" t="s">
        <v>24</v>
      </c>
      <c r="O72" s="44" t="s">
        <v>24</v>
      </c>
      <c r="P72" s="45">
        <v>0</v>
      </c>
      <c r="Q72" s="44">
        <v>0</v>
      </c>
      <c r="R72" s="45">
        <v>1</v>
      </c>
      <c r="S72" s="25">
        <v>830643.83</v>
      </c>
      <c r="T72" s="20">
        <v>324</v>
      </c>
      <c r="U72" s="45">
        <v>0</v>
      </c>
      <c r="V72" s="45">
        <v>328</v>
      </c>
      <c r="W72" s="20">
        <v>1</v>
      </c>
      <c r="X72" s="20">
        <v>321</v>
      </c>
      <c r="Y72" s="20">
        <v>0</v>
      </c>
      <c r="Z72" s="20">
        <v>0</v>
      </c>
      <c r="AA72" s="48">
        <v>338942.42</v>
      </c>
      <c r="AB72" s="25">
        <v>182.12918860827511</v>
      </c>
      <c r="AC72" s="25" t="s">
        <v>28</v>
      </c>
      <c r="AD72" s="47" t="s">
        <v>28</v>
      </c>
      <c r="AE72" s="25" t="s">
        <v>28</v>
      </c>
      <c r="AF72" s="25">
        <v>7331788.6900000004</v>
      </c>
      <c r="AG72" s="25" t="s">
        <v>175</v>
      </c>
      <c r="AH72" s="25">
        <v>-169235.93</v>
      </c>
      <c r="AI72" s="25">
        <v>781.37</v>
      </c>
      <c r="AJ72" s="25">
        <v>830643.83</v>
      </c>
      <c r="AK72" s="20">
        <v>6200</v>
      </c>
      <c r="AL72" s="29">
        <v>6128.75</v>
      </c>
      <c r="AM72" s="58">
        <v>0</v>
      </c>
      <c r="AN72" s="25">
        <v>0</v>
      </c>
      <c r="AO72" s="20">
        <v>0</v>
      </c>
      <c r="AP72" s="48">
        <v>0</v>
      </c>
      <c r="AQ72" s="25">
        <v>826303.89</v>
      </c>
      <c r="AR72" s="60">
        <v>866672</v>
      </c>
      <c r="AS72" s="25">
        <v>40368.109999999986</v>
      </c>
      <c r="AT72" s="25">
        <v>369220.26</v>
      </c>
      <c r="AU72" s="25">
        <v>1235892.26</v>
      </c>
      <c r="AV72" s="22">
        <v>549274.97</v>
      </c>
      <c r="AW72" s="22">
        <v>-51823.229999999981</v>
      </c>
      <c r="AX72" s="19">
        <v>0.63377491138516062</v>
      </c>
      <c r="AY72" s="19">
        <v>0.4444359656399175</v>
      </c>
      <c r="AZ72" s="22">
        <v>229963.12</v>
      </c>
    </row>
    <row r="73" spans="1:52">
      <c r="A73" s="9">
        <v>13073061</v>
      </c>
      <c r="B73" s="5">
        <v>5358</v>
      </c>
      <c r="C73" s="5" t="s">
        <v>96</v>
      </c>
      <c r="D73" s="58">
        <v>741</v>
      </c>
      <c r="E73" s="20">
        <v>-60400</v>
      </c>
      <c r="F73" s="29">
        <v>16011.93</v>
      </c>
      <c r="G73" s="45">
        <v>1</v>
      </c>
      <c r="H73" s="25">
        <v>50729.11</v>
      </c>
      <c r="I73" s="25"/>
      <c r="J73" s="45">
        <v>1</v>
      </c>
      <c r="K73" s="25">
        <v>208671.9</v>
      </c>
      <c r="L73" s="654" t="s">
        <v>24</v>
      </c>
      <c r="M73" s="80">
        <v>0</v>
      </c>
      <c r="N73" s="45" t="s">
        <v>24</v>
      </c>
      <c r="O73" s="44" t="s">
        <v>24</v>
      </c>
      <c r="P73" s="45">
        <v>0</v>
      </c>
      <c r="Q73" s="44">
        <v>0</v>
      </c>
      <c r="R73" s="45">
        <v>1</v>
      </c>
      <c r="S73" s="25">
        <v>208671.39</v>
      </c>
      <c r="T73" s="20">
        <v>250</v>
      </c>
      <c r="U73" s="45">
        <v>1</v>
      </c>
      <c r="V73" s="45">
        <v>325</v>
      </c>
      <c r="W73" s="20">
        <v>1</v>
      </c>
      <c r="X73" s="20">
        <v>300</v>
      </c>
      <c r="Y73" s="20">
        <v>1</v>
      </c>
      <c r="Z73" s="20">
        <v>1</v>
      </c>
      <c r="AA73" s="48">
        <v>65087.76</v>
      </c>
      <c r="AB73" s="25">
        <v>87.837732793522264</v>
      </c>
      <c r="AC73" s="25" t="s">
        <v>28</v>
      </c>
      <c r="AD73" s="47" t="s">
        <v>28</v>
      </c>
      <c r="AE73" s="25" t="s">
        <v>28</v>
      </c>
      <c r="AF73" s="25">
        <v>1634079.86</v>
      </c>
      <c r="AG73" s="25">
        <v>-41197.040000000001</v>
      </c>
      <c r="AH73" s="25">
        <v>50729.11</v>
      </c>
      <c r="AI73" s="25">
        <v>16011.93</v>
      </c>
      <c r="AJ73" s="25">
        <v>208671.39</v>
      </c>
      <c r="AK73" s="20">
        <v>2700</v>
      </c>
      <c r="AL73" s="29">
        <v>2945.83</v>
      </c>
      <c r="AM73" s="58">
        <v>0</v>
      </c>
      <c r="AN73" s="25">
        <v>0</v>
      </c>
      <c r="AO73" s="20">
        <v>0</v>
      </c>
      <c r="AP73" s="48">
        <v>0</v>
      </c>
      <c r="AQ73" s="25">
        <v>209851.95</v>
      </c>
      <c r="AR73" s="60">
        <v>247928</v>
      </c>
      <c r="AS73" s="25">
        <v>38076.049999999988</v>
      </c>
      <c r="AT73" s="25">
        <v>212587.99</v>
      </c>
      <c r="AU73" s="25">
        <v>460515.99</v>
      </c>
      <c r="AV73" s="22">
        <v>195068.48</v>
      </c>
      <c r="AW73" s="22">
        <v>-159728.47</v>
      </c>
      <c r="AX73" s="19">
        <v>0.78679487593172215</v>
      </c>
      <c r="AY73" s="19">
        <v>0.42358676839863912</v>
      </c>
      <c r="AZ73" s="22">
        <v>81668.67</v>
      </c>
    </row>
    <row r="74" spans="1:52">
      <c r="A74" s="9">
        <v>13073087</v>
      </c>
      <c r="B74" s="5">
        <v>5358</v>
      </c>
      <c r="C74" s="5" t="s">
        <v>97</v>
      </c>
      <c r="D74" s="58">
        <v>2627</v>
      </c>
      <c r="E74" s="20">
        <v>-239900</v>
      </c>
      <c r="F74" s="29">
        <v>177520.43</v>
      </c>
      <c r="G74" s="45">
        <v>1</v>
      </c>
      <c r="H74" s="25">
        <v>178059.07</v>
      </c>
      <c r="I74" s="25"/>
      <c r="J74" s="45">
        <v>1</v>
      </c>
      <c r="K74" s="25">
        <v>650450.87</v>
      </c>
      <c r="L74" s="654" t="s">
        <v>24</v>
      </c>
      <c r="M74" s="80">
        <v>0</v>
      </c>
      <c r="N74" s="45" t="s">
        <v>24</v>
      </c>
      <c r="O74" s="44" t="s">
        <v>24</v>
      </c>
      <c r="P74" s="45">
        <v>0</v>
      </c>
      <c r="Q74" s="44">
        <v>0</v>
      </c>
      <c r="R74" s="45">
        <v>1</v>
      </c>
      <c r="S74" s="25">
        <v>650450.87</v>
      </c>
      <c r="T74" s="20">
        <v>350</v>
      </c>
      <c r="U74" s="45">
        <v>0</v>
      </c>
      <c r="V74" s="45">
        <v>350</v>
      </c>
      <c r="W74" s="20">
        <v>0</v>
      </c>
      <c r="X74" s="20">
        <v>300</v>
      </c>
      <c r="Y74" s="20">
        <v>1</v>
      </c>
      <c r="Z74" s="20">
        <v>0</v>
      </c>
      <c r="AA74" s="48">
        <v>958224.08</v>
      </c>
      <c r="AB74" s="25">
        <v>364.7598325085649</v>
      </c>
      <c r="AC74" s="25" t="s">
        <v>28</v>
      </c>
      <c r="AD74" s="47" t="s">
        <v>28</v>
      </c>
      <c r="AE74" s="25" t="s">
        <v>28</v>
      </c>
      <c r="AF74" s="25">
        <v>10230846.92</v>
      </c>
      <c r="AG74" s="25">
        <v>34988.14</v>
      </c>
      <c r="AH74" s="25">
        <v>178059.07</v>
      </c>
      <c r="AI74" s="25">
        <v>177520.43</v>
      </c>
      <c r="AJ74" s="25">
        <v>650450.87</v>
      </c>
      <c r="AK74" s="20">
        <v>12700</v>
      </c>
      <c r="AL74" s="29">
        <v>12065.64</v>
      </c>
      <c r="AM74" s="58">
        <v>0</v>
      </c>
      <c r="AN74" s="25">
        <v>0</v>
      </c>
      <c r="AO74" s="20">
        <v>0</v>
      </c>
      <c r="AP74" s="48">
        <v>0</v>
      </c>
      <c r="AQ74" s="25">
        <v>948125.24</v>
      </c>
      <c r="AR74" s="60">
        <v>1118667</v>
      </c>
      <c r="AS74" s="25">
        <v>170541.76</v>
      </c>
      <c r="AT74" s="25">
        <v>630967.16</v>
      </c>
      <c r="AU74" s="25">
        <v>1749634.1600000001</v>
      </c>
      <c r="AV74" s="22">
        <v>719918.33</v>
      </c>
      <c r="AW74" s="22">
        <v>-232218.49</v>
      </c>
      <c r="AX74" s="19">
        <v>0.64355016282772259</v>
      </c>
      <c r="AY74" s="19">
        <v>0.41146792081380024</v>
      </c>
      <c r="AZ74" s="22">
        <v>301405.81</v>
      </c>
    </row>
    <row r="75" spans="1:52">
      <c r="A75" s="9">
        <v>13073099</v>
      </c>
      <c r="B75" s="5">
        <v>5358</v>
      </c>
      <c r="C75" s="5" t="s">
        <v>98</v>
      </c>
      <c r="D75" s="59">
        <v>978</v>
      </c>
      <c r="E75" s="20">
        <v>-140400</v>
      </c>
      <c r="F75" s="56">
        <v>335833.95</v>
      </c>
      <c r="G75" s="45">
        <v>1</v>
      </c>
      <c r="H75" s="25">
        <v>310231.46000000002</v>
      </c>
      <c r="I75" s="25"/>
      <c r="J75" s="79">
        <v>0</v>
      </c>
      <c r="K75" s="25" t="s">
        <v>24</v>
      </c>
      <c r="L75" s="663">
        <v>2370130.5299999998</v>
      </c>
      <c r="M75" s="80">
        <v>0</v>
      </c>
      <c r="N75" s="45" t="s">
        <v>24</v>
      </c>
      <c r="O75" s="44" t="s">
        <v>24</v>
      </c>
      <c r="P75" s="45">
        <v>1</v>
      </c>
      <c r="Q75" s="44">
        <v>2391646.46</v>
      </c>
      <c r="R75" s="45">
        <v>0</v>
      </c>
      <c r="S75" s="25">
        <v>0</v>
      </c>
      <c r="T75" s="20">
        <v>300</v>
      </c>
      <c r="U75" s="45">
        <v>0</v>
      </c>
      <c r="V75" s="82">
        <v>300</v>
      </c>
      <c r="W75" s="31">
        <v>1</v>
      </c>
      <c r="X75" s="20">
        <v>350</v>
      </c>
      <c r="Y75" s="20">
        <v>0</v>
      </c>
      <c r="Z75" s="20">
        <v>0</v>
      </c>
      <c r="AA75" s="48">
        <v>1041244.81</v>
      </c>
      <c r="AB75" s="25">
        <v>1064.6674948875257</v>
      </c>
      <c r="AC75" s="25" t="s">
        <v>32</v>
      </c>
      <c r="AD75" s="47" t="s">
        <v>28</v>
      </c>
      <c r="AE75" s="25" t="s">
        <v>28</v>
      </c>
      <c r="AF75" s="25">
        <v>1943709.87</v>
      </c>
      <c r="AG75" s="25" t="s">
        <v>175</v>
      </c>
      <c r="AH75" s="25">
        <v>405478.74</v>
      </c>
      <c r="AI75" s="25">
        <v>335833.95</v>
      </c>
      <c r="AJ75" s="25">
        <v>-2370130.5299999998</v>
      </c>
      <c r="AK75" s="20">
        <v>2400</v>
      </c>
      <c r="AL75" s="29">
        <v>2475.86</v>
      </c>
      <c r="AM75" s="59">
        <v>0</v>
      </c>
      <c r="AN75" s="25">
        <v>0</v>
      </c>
      <c r="AO75" s="20">
        <v>0</v>
      </c>
      <c r="AP75" s="48">
        <v>0</v>
      </c>
      <c r="AQ75" s="25">
        <v>744591.95</v>
      </c>
      <c r="AR75" s="60">
        <v>937131</v>
      </c>
      <c r="AS75" s="25">
        <v>192539.05000000005</v>
      </c>
      <c r="AT75" s="25">
        <v>6101.82</v>
      </c>
      <c r="AU75" s="25">
        <v>943232.82</v>
      </c>
      <c r="AV75" s="22">
        <v>335066.38</v>
      </c>
      <c r="AW75" s="22">
        <v>595962.80000000005</v>
      </c>
      <c r="AX75" s="19">
        <v>0.35754486832684013</v>
      </c>
      <c r="AY75" s="19">
        <v>0.35523189280033751</v>
      </c>
      <c r="AZ75" s="22">
        <v>140281.12</v>
      </c>
    </row>
    <row r="76" spans="1:52" ht="15.75" thickBot="1">
      <c r="A76" s="9">
        <v>13073104</v>
      </c>
      <c r="B76" s="5">
        <v>5358</v>
      </c>
      <c r="C76" s="5" t="s">
        <v>99</v>
      </c>
      <c r="D76" s="58">
        <v>1049</v>
      </c>
      <c r="E76" s="20">
        <v>-50900</v>
      </c>
      <c r="F76" s="29">
        <v>169966.62</v>
      </c>
      <c r="G76" s="45">
        <v>1</v>
      </c>
      <c r="H76" s="25">
        <v>219551.47</v>
      </c>
      <c r="I76" s="25"/>
      <c r="J76" s="45">
        <v>1</v>
      </c>
      <c r="K76" s="25">
        <v>1366097.23</v>
      </c>
      <c r="L76" s="654"/>
      <c r="M76" s="80">
        <v>0</v>
      </c>
      <c r="N76" s="45" t="s">
        <v>24</v>
      </c>
      <c r="O76" s="44" t="s">
        <v>24</v>
      </c>
      <c r="P76" s="45">
        <v>0</v>
      </c>
      <c r="Q76" s="44">
        <v>0</v>
      </c>
      <c r="R76" s="45">
        <v>1</v>
      </c>
      <c r="S76" s="25">
        <v>1366097.23</v>
      </c>
      <c r="T76" s="20">
        <v>250</v>
      </c>
      <c r="U76" s="45">
        <v>1</v>
      </c>
      <c r="V76" s="45">
        <v>300</v>
      </c>
      <c r="W76" s="20">
        <v>1</v>
      </c>
      <c r="X76" s="20">
        <v>250</v>
      </c>
      <c r="Y76" s="20">
        <v>1</v>
      </c>
      <c r="Z76" s="20">
        <v>1</v>
      </c>
      <c r="AA76" s="48">
        <v>0</v>
      </c>
      <c r="AB76" s="25">
        <v>0</v>
      </c>
      <c r="AC76" s="25" t="s">
        <v>28</v>
      </c>
      <c r="AD76" s="47" t="s">
        <v>28</v>
      </c>
      <c r="AE76" s="25" t="s">
        <v>28</v>
      </c>
      <c r="AF76" s="25">
        <v>2315154.64</v>
      </c>
      <c r="AG76" s="25">
        <v>129996.42</v>
      </c>
      <c r="AH76" s="25">
        <v>219551.47</v>
      </c>
      <c r="AI76" s="25">
        <v>169966.62</v>
      </c>
      <c r="AJ76" s="25">
        <v>1366097.23</v>
      </c>
      <c r="AK76" s="20">
        <v>3500</v>
      </c>
      <c r="AL76" s="29">
        <v>3789.59</v>
      </c>
      <c r="AM76" s="58">
        <v>0</v>
      </c>
      <c r="AN76" s="25">
        <v>0</v>
      </c>
      <c r="AO76" s="20">
        <v>0</v>
      </c>
      <c r="AP76" s="48">
        <v>0</v>
      </c>
      <c r="AQ76" s="25">
        <v>318072.55</v>
      </c>
      <c r="AR76" s="60">
        <v>419139</v>
      </c>
      <c r="AS76" s="25">
        <v>101066.45000000001</v>
      </c>
      <c r="AT76" s="25">
        <v>293576.21999999997</v>
      </c>
      <c r="AU76" s="25">
        <v>712715.22</v>
      </c>
      <c r="AV76" s="22">
        <v>270070.78999999998</v>
      </c>
      <c r="AW76" s="22">
        <v>-144508.00999999995</v>
      </c>
      <c r="AX76" s="19">
        <v>0.64434660100825736</v>
      </c>
      <c r="AY76" s="19">
        <v>0.37893226133153152</v>
      </c>
      <c r="AZ76" s="22">
        <v>113069.64</v>
      </c>
    </row>
    <row r="77" spans="1:52">
      <c r="A77" s="96">
        <v>13073004</v>
      </c>
      <c r="B77" s="97">
        <v>5359</v>
      </c>
      <c r="C77" s="102" t="s">
        <v>100</v>
      </c>
      <c r="D77" s="103">
        <v>999</v>
      </c>
      <c r="E77" s="105">
        <v>-143400</v>
      </c>
      <c r="F77" s="104">
        <v>-48500.45</v>
      </c>
      <c r="G77" s="97">
        <v>0</v>
      </c>
      <c r="H77" s="103"/>
      <c r="I77" s="106">
        <v>-227900</v>
      </c>
      <c r="J77" s="97">
        <v>0</v>
      </c>
      <c r="K77" s="107">
        <v>0</v>
      </c>
      <c r="L77" s="647"/>
      <c r="M77" s="97"/>
      <c r="N77" s="97"/>
      <c r="O77" s="99"/>
      <c r="P77" s="97">
        <v>1</v>
      </c>
      <c r="Q77" s="104">
        <v>64580.5</v>
      </c>
      <c r="R77" s="108">
        <v>1</v>
      </c>
      <c r="S77" s="104">
        <v>1414.63</v>
      </c>
      <c r="T77" s="109">
        <v>300</v>
      </c>
      <c r="U77" s="97">
        <v>0</v>
      </c>
      <c r="V77" s="109">
        <v>350</v>
      </c>
      <c r="W77" s="97">
        <v>0</v>
      </c>
      <c r="X77" s="109">
        <v>350</v>
      </c>
      <c r="Y77" s="97">
        <v>0</v>
      </c>
      <c r="Z77" s="97">
        <v>0</v>
      </c>
      <c r="AA77" s="106">
        <v>1741664.45</v>
      </c>
      <c r="AB77" s="106">
        <v>1743.4078578578578</v>
      </c>
      <c r="AC77" s="97" t="s">
        <v>28</v>
      </c>
      <c r="AD77" s="97" t="s">
        <v>28</v>
      </c>
      <c r="AE77" s="97" t="s">
        <v>28</v>
      </c>
      <c r="AF77" s="106">
        <v>5354986.3899999997</v>
      </c>
      <c r="AG77" s="106">
        <v>-166641.65</v>
      </c>
      <c r="AH77" s="106">
        <v>-318864.06</v>
      </c>
      <c r="AI77" s="110">
        <v>-48500.45</v>
      </c>
      <c r="AJ77" s="110">
        <v>-63165.87</v>
      </c>
      <c r="AK77" s="111">
        <v>4200</v>
      </c>
      <c r="AL77" s="106">
        <v>4128.9399999999996</v>
      </c>
      <c r="AM77" s="100"/>
      <c r="AN77" s="100"/>
      <c r="AO77" s="111">
        <v>7400</v>
      </c>
      <c r="AP77" s="110">
        <v>7650</v>
      </c>
      <c r="AQ77" s="106">
        <v>366493.98</v>
      </c>
      <c r="AR77" s="106">
        <v>408356</v>
      </c>
      <c r="AS77" s="113">
        <v>41862.020000000019</v>
      </c>
      <c r="AT77" s="106">
        <v>237077.48</v>
      </c>
      <c r="AU77" s="113">
        <v>645433.48</v>
      </c>
      <c r="AV77" s="106">
        <v>297209.62</v>
      </c>
      <c r="AW77" s="113">
        <v>348223.86</v>
      </c>
      <c r="AX77" s="98">
        <v>0.72781989244678658</v>
      </c>
      <c r="AY77" s="98">
        <v>0.46048063698214109</v>
      </c>
      <c r="AZ77" s="106">
        <v>183701.4</v>
      </c>
    </row>
    <row r="78" spans="1:52">
      <c r="A78" s="96">
        <v>13073013</v>
      </c>
      <c r="B78" s="97">
        <v>5359</v>
      </c>
      <c r="C78" s="102" t="s">
        <v>101</v>
      </c>
      <c r="D78" s="103">
        <v>774</v>
      </c>
      <c r="E78" s="105">
        <v>360000</v>
      </c>
      <c r="F78" s="104">
        <v>366859.06</v>
      </c>
      <c r="G78" s="97">
        <v>1</v>
      </c>
      <c r="H78" s="103">
        <v>301800</v>
      </c>
      <c r="I78" s="106"/>
      <c r="J78" s="97">
        <v>0</v>
      </c>
      <c r="K78" s="107">
        <v>301800</v>
      </c>
      <c r="L78" s="647"/>
      <c r="M78" s="97"/>
      <c r="N78" s="97"/>
      <c r="O78" s="99"/>
      <c r="P78" s="97">
        <v>1</v>
      </c>
      <c r="Q78" s="104">
        <v>70681.960000000006</v>
      </c>
      <c r="R78" s="108">
        <v>1</v>
      </c>
      <c r="S78" s="104">
        <v>12994.51</v>
      </c>
      <c r="T78" s="109">
        <v>400</v>
      </c>
      <c r="U78" s="97">
        <v>0</v>
      </c>
      <c r="V78" s="109">
        <v>400</v>
      </c>
      <c r="W78" s="97">
        <v>0</v>
      </c>
      <c r="X78" s="109">
        <v>350</v>
      </c>
      <c r="Y78" s="97">
        <v>0</v>
      </c>
      <c r="Z78" s="97">
        <v>0</v>
      </c>
      <c r="AA78" s="106">
        <v>1435543.86</v>
      </c>
      <c r="AB78" s="106">
        <v>1854.7078294573644</v>
      </c>
      <c r="AC78" s="97" t="s">
        <v>28</v>
      </c>
      <c r="AD78" s="97" t="s">
        <v>28</v>
      </c>
      <c r="AE78" s="97" t="s">
        <v>28</v>
      </c>
      <c r="AF78" s="106">
        <v>2731864.87</v>
      </c>
      <c r="AG78" s="106">
        <v>204613.74</v>
      </c>
      <c r="AH78" s="106">
        <v>-49597.61</v>
      </c>
      <c r="AI78" s="110">
        <v>366859.06</v>
      </c>
      <c r="AJ78" s="110">
        <v>-57687.45</v>
      </c>
      <c r="AK78" s="111">
        <v>4200</v>
      </c>
      <c r="AL78" s="106">
        <v>4409.88</v>
      </c>
      <c r="AM78" s="101"/>
      <c r="AN78" s="101"/>
      <c r="AO78" s="111">
        <v>23100</v>
      </c>
      <c r="AP78" s="110">
        <v>24311.06</v>
      </c>
      <c r="AQ78" s="106">
        <v>400544.35</v>
      </c>
      <c r="AR78" s="106">
        <v>823628</v>
      </c>
      <c r="AS78" s="113">
        <v>423083.65</v>
      </c>
      <c r="AT78" s="106">
        <v>113725.22</v>
      </c>
      <c r="AU78" s="113">
        <v>937353.22</v>
      </c>
      <c r="AV78" s="106">
        <v>252491.98</v>
      </c>
      <c r="AW78" s="113">
        <v>684861.24</v>
      </c>
      <c r="AX78" s="98">
        <v>0.30656070458993623</v>
      </c>
      <c r="AY78" s="98">
        <v>0.26936695219332579</v>
      </c>
      <c r="AZ78" s="106">
        <v>138324.48000000001</v>
      </c>
    </row>
    <row r="79" spans="1:52">
      <c r="A79" s="96">
        <v>13073019</v>
      </c>
      <c r="B79" s="97">
        <v>5359</v>
      </c>
      <c r="C79" s="102" t="s">
        <v>102</v>
      </c>
      <c r="D79" s="103">
        <v>1203</v>
      </c>
      <c r="E79" s="105">
        <v>17700</v>
      </c>
      <c r="F79" s="104">
        <v>-3317.92</v>
      </c>
      <c r="G79" s="97">
        <v>0</v>
      </c>
      <c r="H79" s="103"/>
      <c r="I79" s="106">
        <v>-141000</v>
      </c>
      <c r="J79" s="97">
        <v>0</v>
      </c>
      <c r="K79" s="107">
        <v>0</v>
      </c>
      <c r="L79" s="647"/>
      <c r="M79" s="97" t="s">
        <v>32</v>
      </c>
      <c r="N79" s="97" t="s">
        <v>32</v>
      </c>
      <c r="O79" s="106">
        <v>365000</v>
      </c>
      <c r="P79" s="97">
        <v>1</v>
      </c>
      <c r="Q79" s="104">
        <v>382129.22</v>
      </c>
      <c r="R79" s="108">
        <v>1</v>
      </c>
      <c r="S79" s="104">
        <v>2963.19</v>
      </c>
      <c r="T79" s="109">
        <v>300</v>
      </c>
      <c r="U79" s="97">
        <v>0</v>
      </c>
      <c r="V79" s="109">
        <v>350</v>
      </c>
      <c r="W79" s="97">
        <v>0</v>
      </c>
      <c r="X79" s="109">
        <v>350</v>
      </c>
      <c r="Y79" s="97">
        <v>0</v>
      </c>
      <c r="Z79" s="97">
        <v>0</v>
      </c>
      <c r="AA79" s="106">
        <v>3258843.21</v>
      </c>
      <c r="AB79" s="106">
        <v>2708.9303491271821</v>
      </c>
      <c r="AC79" s="97" t="s">
        <v>28</v>
      </c>
      <c r="AD79" s="97" t="s">
        <v>32</v>
      </c>
      <c r="AE79" s="97" t="s">
        <v>32</v>
      </c>
      <c r="AF79" s="106">
        <v>866936.26</v>
      </c>
      <c r="AG79" s="106">
        <v>65493.17</v>
      </c>
      <c r="AH79" s="106">
        <v>-781941.42</v>
      </c>
      <c r="AI79" s="110">
        <v>-3317.92</v>
      </c>
      <c r="AJ79" s="110">
        <v>-379166.03</v>
      </c>
      <c r="AK79" s="111">
        <v>5900</v>
      </c>
      <c r="AL79" s="106">
        <v>4932.3100000000004</v>
      </c>
      <c r="AM79" s="101"/>
      <c r="AN79" s="101"/>
      <c r="AO79" s="111">
        <v>18600</v>
      </c>
      <c r="AP79" s="110">
        <v>19080.3</v>
      </c>
      <c r="AQ79" s="106">
        <v>516260.98</v>
      </c>
      <c r="AR79" s="106">
        <v>631141</v>
      </c>
      <c r="AS79" s="113">
        <v>114880.02000000002</v>
      </c>
      <c r="AT79" s="106">
        <v>240533.27</v>
      </c>
      <c r="AU79" s="113">
        <v>871674.27</v>
      </c>
      <c r="AV79" s="106">
        <v>358012.81</v>
      </c>
      <c r="AW79" s="113">
        <v>513661.46</v>
      </c>
      <c r="AX79" s="98">
        <v>0.56724695432557859</v>
      </c>
      <c r="AY79" s="98">
        <v>0.41071857036688714</v>
      </c>
      <c r="AZ79" s="106">
        <v>241920.72</v>
      </c>
    </row>
    <row r="80" spans="1:52">
      <c r="A80" s="96">
        <v>13073030</v>
      </c>
      <c r="B80" s="97">
        <v>5359</v>
      </c>
      <c r="C80" s="102" t="s">
        <v>103</v>
      </c>
      <c r="D80" s="103">
        <v>1015</v>
      </c>
      <c r="E80" s="105">
        <v>25800</v>
      </c>
      <c r="F80" s="104">
        <v>119641.64</v>
      </c>
      <c r="G80" s="1077">
        <v>1</v>
      </c>
      <c r="H80" s="103"/>
      <c r="I80" s="106">
        <v>-29600</v>
      </c>
      <c r="J80" s="97">
        <v>0</v>
      </c>
      <c r="K80" s="107">
        <v>0</v>
      </c>
      <c r="L80" s="647"/>
      <c r="M80" s="97"/>
      <c r="N80" s="97"/>
      <c r="O80" s="99"/>
      <c r="P80" s="97">
        <v>0</v>
      </c>
      <c r="Q80" s="104">
        <v>0</v>
      </c>
      <c r="R80" s="108">
        <v>1</v>
      </c>
      <c r="S80" s="104">
        <v>646922.68999999994</v>
      </c>
      <c r="T80" s="109">
        <v>300</v>
      </c>
      <c r="U80" s="97">
        <v>0</v>
      </c>
      <c r="V80" s="109">
        <v>350</v>
      </c>
      <c r="W80" s="97">
        <v>0</v>
      </c>
      <c r="X80" s="109">
        <v>300</v>
      </c>
      <c r="Y80" s="97">
        <v>1</v>
      </c>
      <c r="Z80" s="97">
        <v>0</v>
      </c>
      <c r="AA80" s="106">
        <v>709283.13</v>
      </c>
      <c r="AB80" s="106">
        <v>698.8011133004926</v>
      </c>
      <c r="AC80" s="97" t="s">
        <v>28</v>
      </c>
      <c r="AD80" s="97" t="s">
        <v>28</v>
      </c>
      <c r="AE80" s="97" t="s">
        <v>28</v>
      </c>
      <c r="AF80" s="106">
        <v>7003094.3499999996</v>
      </c>
      <c r="AG80" s="106">
        <v>-176885.74</v>
      </c>
      <c r="AH80" s="106">
        <v>98939.3</v>
      </c>
      <c r="AI80" s="110">
        <v>119641.64</v>
      </c>
      <c r="AJ80" s="110">
        <v>646922.68999999994</v>
      </c>
      <c r="AK80" s="111">
        <v>2500</v>
      </c>
      <c r="AL80" s="106">
        <v>2381.25</v>
      </c>
      <c r="AM80" s="101"/>
      <c r="AN80" s="101"/>
      <c r="AO80" s="111">
        <v>50000</v>
      </c>
      <c r="AP80" s="110">
        <v>50091.77</v>
      </c>
      <c r="AQ80" s="106">
        <v>408000.17</v>
      </c>
      <c r="AR80" s="106">
        <v>573433</v>
      </c>
      <c r="AS80" s="113">
        <v>165432.83000000002</v>
      </c>
      <c r="AT80" s="106">
        <v>219492.67</v>
      </c>
      <c r="AU80" s="113">
        <v>792925.67</v>
      </c>
      <c r="AV80" s="106">
        <v>284488.09000000003</v>
      </c>
      <c r="AW80" s="113">
        <v>508437.58</v>
      </c>
      <c r="AX80" s="98">
        <v>0.69727443986114035</v>
      </c>
      <c r="AY80" s="98">
        <v>0.35878279738376995</v>
      </c>
      <c r="AZ80" s="106">
        <v>218031.12</v>
      </c>
    </row>
    <row r="81" spans="1:52">
      <c r="A81" s="96">
        <v>13073052</v>
      </c>
      <c r="B81" s="97">
        <v>5359</v>
      </c>
      <c r="C81" s="102" t="s">
        <v>104</v>
      </c>
      <c r="D81" s="103">
        <v>513</v>
      </c>
      <c r="E81" s="105">
        <v>258200</v>
      </c>
      <c r="F81" s="104">
        <v>275352.23</v>
      </c>
      <c r="G81" s="97">
        <v>1</v>
      </c>
      <c r="H81" s="103">
        <v>119200</v>
      </c>
      <c r="I81" s="106"/>
      <c r="J81" s="97">
        <v>0</v>
      </c>
      <c r="K81" s="107">
        <v>119200</v>
      </c>
      <c r="L81" s="647"/>
      <c r="M81" s="97"/>
      <c r="N81" s="97"/>
      <c r="O81" s="99"/>
      <c r="P81" s="97">
        <v>0</v>
      </c>
      <c r="Q81" s="104">
        <v>0</v>
      </c>
      <c r="R81" s="108">
        <v>1</v>
      </c>
      <c r="S81" s="104">
        <v>46797.67</v>
      </c>
      <c r="T81" s="109">
        <v>300</v>
      </c>
      <c r="U81" s="97">
        <v>0</v>
      </c>
      <c r="V81" s="109">
        <v>350</v>
      </c>
      <c r="W81" s="97">
        <v>0</v>
      </c>
      <c r="X81" s="109">
        <v>300</v>
      </c>
      <c r="Y81" s="97">
        <v>1</v>
      </c>
      <c r="Z81" s="97">
        <v>0</v>
      </c>
      <c r="AA81" s="106">
        <v>4932811.97</v>
      </c>
      <c r="AB81" s="106">
        <v>9615.6178752436645</v>
      </c>
      <c r="AC81" s="97" t="s">
        <v>28</v>
      </c>
      <c r="AD81" s="97" t="s">
        <v>28</v>
      </c>
      <c r="AE81" s="97" t="s">
        <v>28</v>
      </c>
      <c r="AF81" s="106">
        <v>3647348.92</v>
      </c>
      <c r="AG81" s="106">
        <v>93014.05</v>
      </c>
      <c r="AH81" s="106">
        <v>255644.64</v>
      </c>
      <c r="AI81" s="110">
        <v>275352.23</v>
      </c>
      <c r="AJ81" s="110">
        <v>46797.67</v>
      </c>
      <c r="AK81" s="111">
        <v>2000</v>
      </c>
      <c r="AL81" s="106">
        <v>1944.17</v>
      </c>
      <c r="AM81" s="101"/>
      <c r="AN81" s="101"/>
      <c r="AO81" s="111">
        <v>12000</v>
      </c>
      <c r="AP81" s="110">
        <v>11987.5</v>
      </c>
      <c r="AQ81" s="106">
        <v>216184.26</v>
      </c>
      <c r="AR81" s="106">
        <v>254243</v>
      </c>
      <c r="AS81" s="113">
        <v>38058.739999999991</v>
      </c>
      <c r="AT81" s="106">
        <v>104951.7</v>
      </c>
      <c r="AU81" s="113">
        <v>359194.7</v>
      </c>
      <c r="AV81" s="106">
        <v>149812.41</v>
      </c>
      <c r="AW81" s="113">
        <v>209382.29</v>
      </c>
      <c r="AX81" s="98">
        <v>0.58924890754121062</v>
      </c>
      <c r="AY81" s="98">
        <v>0.41707856491201012</v>
      </c>
      <c r="AZ81" s="106">
        <v>121907.28</v>
      </c>
    </row>
    <row r="82" spans="1:52">
      <c r="A82" s="96">
        <v>13073071</v>
      </c>
      <c r="B82" s="97">
        <v>5359</v>
      </c>
      <c r="C82" s="102" t="s">
        <v>105</v>
      </c>
      <c r="D82" s="103">
        <v>267</v>
      </c>
      <c r="E82" s="105">
        <v>107100</v>
      </c>
      <c r="F82" s="104">
        <v>347147.47</v>
      </c>
      <c r="G82" s="1077">
        <v>1</v>
      </c>
      <c r="H82" s="103"/>
      <c r="I82" s="106">
        <v>-19500</v>
      </c>
      <c r="J82" s="97">
        <v>0</v>
      </c>
      <c r="K82" s="107">
        <v>0</v>
      </c>
      <c r="L82" s="647"/>
      <c r="M82" s="97"/>
      <c r="N82" s="97"/>
      <c r="O82" s="99"/>
      <c r="P82" s="97">
        <v>1</v>
      </c>
      <c r="Q82" s="104">
        <v>282416.40999999997</v>
      </c>
      <c r="R82" s="108">
        <v>1</v>
      </c>
      <c r="S82" s="104">
        <v>968.18</v>
      </c>
      <c r="T82" s="109">
        <v>350</v>
      </c>
      <c r="U82" s="97">
        <v>0</v>
      </c>
      <c r="V82" s="109">
        <v>350</v>
      </c>
      <c r="W82" s="97">
        <v>0</v>
      </c>
      <c r="X82" s="109">
        <v>400</v>
      </c>
      <c r="Y82" s="97">
        <v>0</v>
      </c>
      <c r="Z82" s="97">
        <v>0</v>
      </c>
      <c r="AA82" s="106">
        <v>1976731.3</v>
      </c>
      <c r="AB82" s="106">
        <v>7403.4880149812734</v>
      </c>
      <c r="AC82" s="97" t="s">
        <v>32</v>
      </c>
      <c r="AD82" s="97" t="s">
        <v>28</v>
      </c>
      <c r="AE82" s="97" t="s">
        <v>28</v>
      </c>
      <c r="AF82" s="106">
        <v>943666.95</v>
      </c>
      <c r="AG82" s="106">
        <v>250585.3</v>
      </c>
      <c r="AH82" s="106">
        <v>88537.04</v>
      </c>
      <c r="AI82" s="110">
        <v>347147.47</v>
      </c>
      <c r="AJ82" s="110">
        <v>-281448.23</v>
      </c>
      <c r="AK82" s="111">
        <v>700</v>
      </c>
      <c r="AL82" s="106">
        <v>634.75</v>
      </c>
      <c r="AM82" s="101"/>
      <c r="AN82" s="101"/>
      <c r="AO82" s="111">
        <v>6300</v>
      </c>
      <c r="AP82" s="110">
        <v>6646.05</v>
      </c>
      <c r="AQ82" s="106">
        <v>148202.34</v>
      </c>
      <c r="AR82" s="106">
        <v>243414</v>
      </c>
      <c r="AS82" s="113">
        <v>95211.66</v>
      </c>
      <c r="AT82" s="106">
        <v>33212.75</v>
      </c>
      <c r="AU82" s="113">
        <v>276626.75</v>
      </c>
      <c r="AV82" s="106">
        <v>84886.14</v>
      </c>
      <c r="AW82" s="113">
        <v>191740.61</v>
      </c>
      <c r="AX82" s="98">
        <v>0.34873154378959303</v>
      </c>
      <c r="AY82" s="98">
        <v>0.30686164660503729</v>
      </c>
      <c r="AZ82" s="106">
        <v>76272.479999999996</v>
      </c>
    </row>
    <row r="83" spans="1:52">
      <c r="A83" s="96">
        <v>13073078</v>
      </c>
      <c r="B83" s="97">
        <v>5359</v>
      </c>
      <c r="C83" s="102" t="s">
        <v>106</v>
      </c>
      <c r="D83" s="103">
        <v>2552</v>
      </c>
      <c r="E83" s="105">
        <v>-342800</v>
      </c>
      <c r="F83" s="104">
        <v>-150166.89000000001</v>
      </c>
      <c r="G83" s="97">
        <v>0</v>
      </c>
      <c r="H83" s="103"/>
      <c r="I83" s="106">
        <v>-439000</v>
      </c>
      <c r="J83" s="97">
        <v>0</v>
      </c>
      <c r="K83" s="107">
        <v>0</v>
      </c>
      <c r="L83" s="647"/>
      <c r="M83" s="97"/>
      <c r="N83" s="97"/>
      <c r="O83" s="99"/>
      <c r="P83" s="97">
        <v>0</v>
      </c>
      <c r="Q83" s="104">
        <v>0</v>
      </c>
      <c r="R83" s="108">
        <v>1</v>
      </c>
      <c r="S83" s="104">
        <v>360098.01</v>
      </c>
      <c r="T83" s="109">
        <v>300</v>
      </c>
      <c r="U83" s="97">
        <v>0</v>
      </c>
      <c r="V83" s="109">
        <v>375</v>
      </c>
      <c r="W83" s="97">
        <v>0</v>
      </c>
      <c r="X83" s="109">
        <v>300</v>
      </c>
      <c r="Y83" s="97">
        <v>1</v>
      </c>
      <c r="Z83" s="97">
        <v>0</v>
      </c>
      <c r="AA83" s="106">
        <v>1739160.88</v>
      </c>
      <c r="AB83" s="106">
        <v>681.4893730407523</v>
      </c>
      <c r="AC83" s="97" t="s">
        <v>28</v>
      </c>
      <c r="AD83" s="97" t="s">
        <v>28</v>
      </c>
      <c r="AE83" s="97" t="s">
        <v>28</v>
      </c>
      <c r="AF83" s="106">
        <v>7704322.6200000001</v>
      </c>
      <c r="AG83" s="106">
        <v>-7311.99</v>
      </c>
      <c r="AH83" s="106">
        <v>-363636.78</v>
      </c>
      <c r="AI83" s="110">
        <v>-150166.89000000001</v>
      </c>
      <c r="AJ83" s="110">
        <v>360098.01</v>
      </c>
      <c r="AK83" s="111">
        <v>8200</v>
      </c>
      <c r="AL83" s="106">
        <v>8336.2900000000009</v>
      </c>
      <c r="AM83" s="101"/>
      <c r="AN83" s="101"/>
      <c r="AO83" s="112"/>
      <c r="AP83" s="114"/>
      <c r="AQ83" s="106">
        <v>1247907.8700000001</v>
      </c>
      <c r="AR83" s="106">
        <v>1257684</v>
      </c>
      <c r="AS83" s="113">
        <v>9776.1299999998882</v>
      </c>
      <c r="AT83" s="106">
        <v>418619.96</v>
      </c>
      <c r="AU83" s="113">
        <v>1676303.96</v>
      </c>
      <c r="AV83" s="106">
        <v>802757.09</v>
      </c>
      <c r="AW83" s="113">
        <v>873546.87</v>
      </c>
      <c r="AX83" s="98">
        <v>0.63828202473753337</v>
      </c>
      <c r="AY83" s="98">
        <v>0.47888515994438141</v>
      </c>
      <c r="AZ83" s="106">
        <v>542940.84</v>
      </c>
    </row>
    <row r="84" spans="1:52">
      <c r="A84" s="96">
        <v>13073101</v>
      </c>
      <c r="B84" s="97">
        <v>5359</v>
      </c>
      <c r="C84" s="102" t="s">
        <v>107</v>
      </c>
      <c r="D84" s="103">
        <v>1148</v>
      </c>
      <c r="E84" s="105">
        <v>173300</v>
      </c>
      <c r="F84" s="104">
        <v>179849.76</v>
      </c>
      <c r="G84" s="97">
        <v>1</v>
      </c>
      <c r="H84" s="103">
        <v>45100</v>
      </c>
      <c r="I84" s="106"/>
      <c r="J84" s="97">
        <v>0</v>
      </c>
      <c r="K84" s="107">
        <v>45100</v>
      </c>
      <c r="L84" s="647"/>
      <c r="M84" s="97"/>
      <c r="N84" s="97"/>
      <c r="O84" s="99"/>
      <c r="P84" s="97">
        <v>0</v>
      </c>
      <c r="Q84" s="99">
        <v>0</v>
      </c>
      <c r="R84" s="97">
        <v>1</v>
      </c>
      <c r="S84" s="99">
        <v>955994.76</v>
      </c>
      <c r="T84" s="109">
        <v>400</v>
      </c>
      <c r="U84" s="97">
        <v>0</v>
      </c>
      <c r="V84" s="109">
        <v>400</v>
      </c>
      <c r="W84" s="97">
        <v>0</v>
      </c>
      <c r="X84" s="109">
        <v>375</v>
      </c>
      <c r="Y84" s="97">
        <v>0</v>
      </c>
      <c r="Z84" s="97">
        <v>0</v>
      </c>
      <c r="AA84" s="106">
        <v>9975206.8699999992</v>
      </c>
      <c r="AB84" s="106">
        <v>8689.2045905923333</v>
      </c>
      <c r="AC84" s="97" t="s">
        <v>28</v>
      </c>
      <c r="AD84" s="97" t="s">
        <v>28</v>
      </c>
      <c r="AE84" s="97" t="s">
        <v>28</v>
      </c>
      <c r="AF84" s="106">
        <v>53220.12</v>
      </c>
      <c r="AG84" s="106">
        <v>-117.18</v>
      </c>
      <c r="AH84" s="106">
        <v>121484.78</v>
      </c>
      <c r="AI84" s="110">
        <v>179849.76</v>
      </c>
      <c r="AJ84" s="110">
        <v>955994.76</v>
      </c>
      <c r="AK84" s="111">
        <v>4900</v>
      </c>
      <c r="AL84" s="106">
        <v>4776.53</v>
      </c>
      <c r="AM84" s="101"/>
      <c r="AN84" s="101"/>
      <c r="AO84" s="111">
        <v>10600</v>
      </c>
      <c r="AP84" s="110">
        <v>10221.14</v>
      </c>
      <c r="AQ84" s="106">
        <v>506890.29</v>
      </c>
      <c r="AR84" s="106">
        <v>682210</v>
      </c>
      <c r="AS84" s="113">
        <v>175319.71000000002</v>
      </c>
      <c r="AT84" s="106">
        <v>220996.96</v>
      </c>
      <c r="AU84" s="113">
        <v>903206.96</v>
      </c>
      <c r="AV84" s="106">
        <v>362151.45</v>
      </c>
      <c r="AW84" s="113">
        <v>541055.51</v>
      </c>
      <c r="AX84" s="98">
        <v>0.53085039797129918</v>
      </c>
      <c r="AY84" s="98">
        <v>0.40096175742489853</v>
      </c>
      <c r="AZ84" s="106">
        <v>207701.76000000001</v>
      </c>
    </row>
    <row r="85" spans="1:52">
      <c r="A85" s="9">
        <v>13073007</v>
      </c>
      <c r="B85" s="5">
        <v>5360</v>
      </c>
      <c r="C85" s="5" t="s">
        <v>108</v>
      </c>
      <c r="D85" s="20">
        <v>1677</v>
      </c>
      <c r="E85" s="20" t="s">
        <v>24</v>
      </c>
      <c r="F85" s="25" t="s">
        <v>24</v>
      </c>
      <c r="G85" s="45" t="s">
        <v>24</v>
      </c>
      <c r="H85" s="25" t="s">
        <v>24</v>
      </c>
      <c r="I85" s="25" t="s">
        <v>24</v>
      </c>
      <c r="J85" s="45" t="s">
        <v>24</v>
      </c>
      <c r="K85" s="25" t="s">
        <v>24</v>
      </c>
      <c r="L85" s="654" t="s">
        <v>24</v>
      </c>
      <c r="M85" s="45" t="s">
        <v>24</v>
      </c>
      <c r="N85" s="45" t="s">
        <v>24</v>
      </c>
      <c r="O85" s="25" t="s">
        <v>24</v>
      </c>
      <c r="P85" s="45" t="s">
        <v>24</v>
      </c>
      <c r="Q85" s="25" t="s">
        <v>24</v>
      </c>
      <c r="R85" s="45">
        <v>1</v>
      </c>
      <c r="S85" s="25">
        <v>4561.57</v>
      </c>
      <c r="T85" s="20">
        <v>330</v>
      </c>
      <c r="U85" s="45">
        <v>0</v>
      </c>
      <c r="V85" s="45">
        <v>400</v>
      </c>
      <c r="W85" s="20">
        <v>0</v>
      </c>
      <c r="X85" s="20">
        <v>300</v>
      </c>
      <c r="Y85" s="20">
        <v>1</v>
      </c>
      <c r="Z85" s="20">
        <v>0</v>
      </c>
      <c r="AA85" s="25" t="s">
        <v>24</v>
      </c>
      <c r="AB85" s="25" t="s">
        <v>24</v>
      </c>
      <c r="AC85" s="25" t="s">
        <v>24</v>
      </c>
      <c r="AD85" s="20" t="s">
        <v>24</v>
      </c>
      <c r="AE85" s="25" t="s">
        <v>24</v>
      </c>
      <c r="AF85" s="25" t="s">
        <v>24</v>
      </c>
      <c r="AG85" s="25" t="s">
        <v>24</v>
      </c>
      <c r="AH85" s="25" t="s">
        <v>24</v>
      </c>
      <c r="AI85" s="25" t="s">
        <v>24</v>
      </c>
      <c r="AJ85" s="25" t="s">
        <v>24</v>
      </c>
      <c r="AK85" s="20" t="s">
        <v>24</v>
      </c>
      <c r="AL85" s="25" t="s">
        <v>24</v>
      </c>
      <c r="AM85" s="20" t="s">
        <v>24</v>
      </c>
      <c r="AN85" s="25" t="s">
        <v>24</v>
      </c>
      <c r="AO85" s="20" t="s">
        <v>24</v>
      </c>
      <c r="AP85" s="25" t="s">
        <v>24</v>
      </c>
      <c r="AQ85" s="25" t="s">
        <v>24</v>
      </c>
      <c r="AR85" s="25" t="s">
        <v>24</v>
      </c>
      <c r="AS85" s="25" t="s">
        <v>24</v>
      </c>
      <c r="AT85" s="25" t="s">
        <v>24</v>
      </c>
      <c r="AU85" s="25" t="s">
        <v>24</v>
      </c>
      <c r="AV85" s="25" t="s">
        <v>24</v>
      </c>
      <c r="AW85" s="25" t="s">
        <v>24</v>
      </c>
      <c r="AX85" s="39" t="s">
        <v>24</v>
      </c>
      <c r="AY85" s="39" t="s">
        <v>24</v>
      </c>
      <c r="AZ85" s="25" t="s">
        <v>24</v>
      </c>
    </row>
    <row r="86" spans="1:52">
      <c r="A86" s="9">
        <v>13073015</v>
      </c>
      <c r="B86" s="5">
        <v>5360</v>
      </c>
      <c r="C86" s="5" t="s">
        <v>109</v>
      </c>
      <c r="D86" s="20">
        <v>1029</v>
      </c>
      <c r="E86" s="20" t="s">
        <v>24</v>
      </c>
      <c r="F86" s="25" t="s">
        <v>24</v>
      </c>
      <c r="G86" s="45" t="s">
        <v>24</v>
      </c>
      <c r="H86" s="25" t="s">
        <v>24</v>
      </c>
      <c r="I86" s="25" t="s">
        <v>24</v>
      </c>
      <c r="J86" s="45" t="s">
        <v>24</v>
      </c>
      <c r="K86" s="25" t="s">
        <v>24</v>
      </c>
      <c r="L86" s="654" t="s">
        <v>24</v>
      </c>
      <c r="M86" s="45" t="s">
        <v>24</v>
      </c>
      <c r="N86" s="45" t="s">
        <v>24</v>
      </c>
      <c r="O86" s="25" t="s">
        <v>24</v>
      </c>
      <c r="P86" s="45" t="s">
        <v>24</v>
      </c>
      <c r="Q86" s="25" t="s">
        <v>24</v>
      </c>
      <c r="R86" s="45">
        <v>0</v>
      </c>
      <c r="S86" s="25">
        <v>-581909.18000000005</v>
      </c>
      <c r="T86" s="20">
        <v>300</v>
      </c>
      <c r="U86" s="45">
        <v>0</v>
      </c>
      <c r="V86" s="45">
        <v>300</v>
      </c>
      <c r="W86" s="20">
        <v>1</v>
      </c>
      <c r="X86" s="20">
        <v>300</v>
      </c>
      <c r="Y86" s="20">
        <v>1</v>
      </c>
      <c r="Z86" s="20">
        <v>0</v>
      </c>
      <c r="AA86" s="25" t="s">
        <v>24</v>
      </c>
      <c r="AB86" s="25" t="s">
        <v>24</v>
      </c>
      <c r="AC86" s="25" t="s">
        <v>24</v>
      </c>
      <c r="AD86" s="20" t="s">
        <v>24</v>
      </c>
      <c r="AE86" s="25" t="s">
        <v>24</v>
      </c>
      <c r="AF86" s="25" t="s">
        <v>24</v>
      </c>
      <c r="AG86" s="25" t="s">
        <v>24</v>
      </c>
      <c r="AH86" s="25" t="s">
        <v>24</v>
      </c>
      <c r="AI86" s="25" t="s">
        <v>24</v>
      </c>
      <c r="AJ86" s="25" t="s">
        <v>24</v>
      </c>
      <c r="AK86" s="20" t="s">
        <v>24</v>
      </c>
      <c r="AL86" s="25" t="s">
        <v>24</v>
      </c>
      <c r="AM86" s="20" t="s">
        <v>24</v>
      </c>
      <c r="AN86" s="25" t="s">
        <v>24</v>
      </c>
      <c r="AO86" s="20" t="s">
        <v>24</v>
      </c>
      <c r="AP86" s="25" t="s">
        <v>24</v>
      </c>
      <c r="AQ86" s="25" t="s">
        <v>24</v>
      </c>
      <c r="AR86" s="25" t="s">
        <v>24</v>
      </c>
      <c r="AS86" s="25" t="s">
        <v>24</v>
      </c>
      <c r="AT86" s="25" t="s">
        <v>24</v>
      </c>
      <c r="AU86" s="25" t="s">
        <v>24</v>
      </c>
      <c r="AV86" s="25" t="s">
        <v>24</v>
      </c>
      <c r="AW86" s="25" t="s">
        <v>24</v>
      </c>
      <c r="AX86" s="39" t="s">
        <v>24</v>
      </c>
      <c r="AY86" s="39" t="s">
        <v>24</v>
      </c>
      <c r="AZ86" s="25" t="s">
        <v>24</v>
      </c>
    </row>
    <row r="87" spans="1:52">
      <c r="A87" s="9">
        <v>13073016</v>
      </c>
      <c r="B87" s="5">
        <v>5360</v>
      </c>
      <c r="C87" s="5" t="s">
        <v>110</v>
      </c>
      <c r="D87" s="20">
        <v>517</v>
      </c>
      <c r="E87" s="20" t="s">
        <v>24</v>
      </c>
      <c r="F87" s="25" t="s">
        <v>24</v>
      </c>
      <c r="G87" s="45" t="s">
        <v>24</v>
      </c>
      <c r="H87" s="25" t="s">
        <v>24</v>
      </c>
      <c r="I87" s="25" t="s">
        <v>24</v>
      </c>
      <c r="J87" s="45" t="s">
        <v>24</v>
      </c>
      <c r="K87" s="25" t="s">
        <v>24</v>
      </c>
      <c r="L87" s="654" t="s">
        <v>24</v>
      </c>
      <c r="M87" s="45" t="s">
        <v>24</v>
      </c>
      <c r="N87" s="45" t="s">
        <v>24</v>
      </c>
      <c r="O87" s="25" t="s">
        <v>24</v>
      </c>
      <c r="P87" s="45" t="s">
        <v>24</v>
      </c>
      <c r="Q87" s="25" t="s">
        <v>24</v>
      </c>
      <c r="R87" s="45">
        <v>1</v>
      </c>
      <c r="S87" s="94">
        <v>419755.45</v>
      </c>
      <c r="T87" s="20">
        <v>300</v>
      </c>
      <c r="U87" s="45">
        <v>0</v>
      </c>
      <c r="V87" s="45">
        <v>300</v>
      </c>
      <c r="W87" s="20">
        <v>1</v>
      </c>
      <c r="X87" s="20">
        <v>250</v>
      </c>
      <c r="Y87" s="20">
        <v>1</v>
      </c>
      <c r="Z87" s="20">
        <v>0</v>
      </c>
      <c r="AA87" s="25" t="s">
        <v>24</v>
      </c>
      <c r="AB87" s="25" t="s">
        <v>24</v>
      </c>
      <c r="AC87" s="25" t="s">
        <v>24</v>
      </c>
      <c r="AD87" s="20" t="s">
        <v>24</v>
      </c>
      <c r="AE87" s="25" t="s">
        <v>24</v>
      </c>
      <c r="AF87" s="25" t="s">
        <v>24</v>
      </c>
      <c r="AG87" s="25" t="s">
        <v>24</v>
      </c>
      <c r="AH87" s="25" t="s">
        <v>24</v>
      </c>
      <c r="AI87" s="25" t="s">
        <v>24</v>
      </c>
      <c r="AJ87" s="25" t="s">
        <v>24</v>
      </c>
      <c r="AK87" s="20" t="s">
        <v>24</v>
      </c>
      <c r="AL87" s="25" t="s">
        <v>24</v>
      </c>
      <c r="AM87" s="20" t="s">
        <v>24</v>
      </c>
      <c r="AN87" s="25" t="s">
        <v>24</v>
      </c>
      <c r="AO87" s="20" t="s">
        <v>24</v>
      </c>
      <c r="AP87" s="25" t="s">
        <v>24</v>
      </c>
      <c r="AQ87" s="25" t="s">
        <v>24</v>
      </c>
      <c r="AR87" s="25" t="s">
        <v>24</v>
      </c>
      <c r="AS87" s="25" t="s">
        <v>24</v>
      </c>
      <c r="AT87" s="25" t="s">
        <v>24</v>
      </c>
      <c r="AU87" s="25" t="s">
        <v>24</v>
      </c>
      <c r="AV87" s="25" t="s">
        <v>24</v>
      </c>
      <c r="AW87" s="25" t="s">
        <v>24</v>
      </c>
      <c r="AX87" s="39" t="s">
        <v>24</v>
      </c>
      <c r="AY87" s="39" t="s">
        <v>24</v>
      </c>
      <c r="AZ87" s="25" t="s">
        <v>24</v>
      </c>
    </row>
    <row r="88" spans="1:52">
      <c r="A88" s="9">
        <v>13073020</v>
      </c>
      <c r="B88" s="5">
        <v>5360</v>
      </c>
      <c r="C88" s="5" t="s">
        <v>111</v>
      </c>
      <c r="D88" s="20">
        <v>225</v>
      </c>
      <c r="E88" s="20" t="s">
        <v>24</v>
      </c>
      <c r="F88" s="25" t="s">
        <v>24</v>
      </c>
      <c r="G88" s="45" t="s">
        <v>24</v>
      </c>
      <c r="H88" s="25" t="s">
        <v>24</v>
      </c>
      <c r="I88" s="25" t="s">
        <v>24</v>
      </c>
      <c r="J88" s="45" t="s">
        <v>24</v>
      </c>
      <c r="K88" s="25" t="s">
        <v>24</v>
      </c>
      <c r="L88" s="654" t="s">
        <v>24</v>
      </c>
      <c r="M88" s="45" t="s">
        <v>24</v>
      </c>
      <c r="N88" s="45" t="s">
        <v>24</v>
      </c>
      <c r="O88" s="25" t="s">
        <v>24</v>
      </c>
      <c r="P88" s="45" t="s">
        <v>24</v>
      </c>
      <c r="Q88" s="25" t="s">
        <v>24</v>
      </c>
      <c r="R88" s="45">
        <v>1</v>
      </c>
      <c r="S88" s="94">
        <v>304237.40999999997</v>
      </c>
      <c r="T88" s="20">
        <v>200</v>
      </c>
      <c r="U88" s="45">
        <v>1</v>
      </c>
      <c r="V88" s="45">
        <v>300</v>
      </c>
      <c r="W88" s="20">
        <v>1</v>
      </c>
      <c r="X88" s="20">
        <v>300</v>
      </c>
      <c r="Y88" s="20">
        <v>1</v>
      </c>
      <c r="Z88" s="20">
        <v>1</v>
      </c>
      <c r="AA88" s="25" t="s">
        <v>24</v>
      </c>
      <c r="AB88" s="25" t="s">
        <v>24</v>
      </c>
      <c r="AC88" s="25" t="s">
        <v>24</v>
      </c>
      <c r="AD88" s="20" t="s">
        <v>24</v>
      </c>
      <c r="AE88" s="25" t="s">
        <v>24</v>
      </c>
      <c r="AF88" s="25" t="s">
        <v>24</v>
      </c>
      <c r="AG88" s="25" t="s">
        <v>24</v>
      </c>
      <c r="AH88" s="25" t="s">
        <v>24</v>
      </c>
      <c r="AI88" s="25" t="s">
        <v>24</v>
      </c>
      <c r="AJ88" s="25" t="s">
        <v>24</v>
      </c>
      <c r="AK88" s="20" t="s">
        <v>24</v>
      </c>
      <c r="AL88" s="25" t="s">
        <v>24</v>
      </c>
      <c r="AM88" s="20" t="s">
        <v>24</v>
      </c>
      <c r="AN88" s="25" t="s">
        <v>24</v>
      </c>
      <c r="AO88" s="20" t="s">
        <v>24</v>
      </c>
      <c r="AP88" s="25" t="s">
        <v>24</v>
      </c>
      <c r="AQ88" s="25" t="s">
        <v>24</v>
      </c>
      <c r="AR88" s="25" t="s">
        <v>24</v>
      </c>
      <c r="AS88" s="25" t="s">
        <v>24</v>
      </c>
      <c r="AT88" s="25" t="s">
        <v>24</v>
      </c>
      <c r="AU88" s="25" t="s">
        <v>24</v>
      </c>
      <c r="AV88" s="25" t="s">
        <v>24</v>
      </c>
      <c r="AW88" s="25" t="s">
        <v>24</v>
      </c>
      <c r="AX88" s="39" t="s">
        <v>24</v>
      </c>
      <c r="AY88" s="39" t="s">
        <v>24</v>
      </c>
      <c r="AZ88" s="25" t="s">
        <v>24</v>
      </c>
    </row>
    <row r="89" spans="1:52">
      <c r="A89" s="9">
        <v>13073022</v>
      </c>
      <c r="B89" s="5">
        <v>5360</v>
      </c>
      <c r="C89" s="5" t="s">
        <v>112</v>
      </c>
      <c r="D89" s="20">
        <v>784</v>
      </c>
      <c r="E89" s="20" t="s">
        <v>24</v>
      </c>
      <c r="F89" s="25" t="s">
        <v>24</v>
      </c>
      <c r="G89" s="45" t="s">
        <v>24</v>
      </c>
      <c r="H89" s="25" t="s">
        <v>24</v>
      </c>
      <c r="I89" s="25" t="s">
        <v>24</v>
      </c>
      <c r="J89" s="45" t="s">
        <v>24</v>
      </c>
      <c r="K89" s="25" t="s">
        <v>24</v>
      </c>
      <c r="L89" s="654" t="s">
        <v>24</v>
      </c>
      <c r="M89" s="45" t="s">
        <v>24</v>
      </c>
      <c r="N89" s="45" t="s">
        <v>24</v>
      </c>
      <c r="O89" s="25" t="s">
        <v>24</v>
      </c>
      <c r="P89" s="45" t="s">
        <v>24</v>
      </c>
      <c r="Q89" s="25" t="s">
        <v>24</v>
      </c>
      <c r="R89" s="45">
        <v>1</v>
      </c>
      <c r="S89" s="94">
        <v>438250.15</v>
      </c>
      <c r="T89" s="20">
        <v>300</v>
      </c>
      <c r="U89" s="45">
        <v>0</v>
      </c>
      <c r="V89" s="45">
        <v>300</v>
      </c>
      <c r="W89" s="20">
        <v>1</v>
      </c>
      <c r="X89" s="20">
        <v>300</v>
      </c>
      <c r="Y89" s="20">
        <v>1</v>
      </c>
      <c r="Z89" s="20">
        <v>0</v>
      </c>
      <c r="AA89" s="25" t="s">
        <v>24</v>
      </c>
      <c r="AB89" s="25" t="s">
        <v>24</v>
      </c>
      <c r="AC89" s="25" t="s">
        <v>24</v>
      </c>
      <c r="AD89" s="20" t="s">
        <v>24</v>
      </c>
      <c r="AE89" s="25" t="s">
        <v>24</v>
      </c>
      <c r="AF89" s="25" t="s">
        <v>24</v>
      </c>
      <c r="AG89" s="25" t="s">
        <v>24</v>
      </c>
      <c r="AH89" s="25" t="s">
        <v>24</v>
      </c>
      <c r="AI89" s="25" t="s">
        <v>24</v>
      </c>
      <c r="AJ89" s="25" t="s">
        <v>24</v>
      </c>
      <c r="AK89" s="20" t="s">
        <v>24</v>
      </c>
      <c r="AL89" s="25" t="s">
        <v>24</v>
      </c>
      <c r="AM89" s="20" t="s">
        <v>24</v>
      </c>
      <c r="AN89" s="25" t="s">
        <v>24</v>
      </c>
      <c r="AO89" s="20" t="s">
        <v>24</v>
      </c>
      <c r="AP89" s="25" t="s">
        <v>24</v>
      </c>
      <c r="AQ89" s="25" t="s">
        <v>24</v>
      </c>
      <c r="AR89" s="25" t="s">
        <v>24</v>
      </c>
      <c r="AS89" s="25" t="s">
        <v>24</v>
      </c>
      <c r="AT89" s="25" t="s">
        <v>24</v>
      </c>
      <c r="AU89" s="25" t="s">
        <v>24</v>
      </c>
      <c r="AV89" s="25" t="s">
        <v>24</v>
      </c>
      <c r="AW89" s="25" t="s">
        <v>24</v>
      </c>
      <c r="AX89" s="39" t="s">
        <v>24</v>
      </c>
      <c r="AY89" s="39" t="s">
        <v>24</v>
      </c>
      <c r="AZ89" s="25" t="s">
        <v>24</v>
      </c>
    </row>
    <row r="90" spans="1:52">
      <c r="A90" s="9">
        <v>13073032</v>
      </c>
      <c r="B90" s="5">
        <v>5360</v>
      </c>
      <c r="C90" s="5" t="s">
        <v>113</v>
      </c>
      <c r="D90" s="20">
        <v>577</v>
      </c>
      <c r="E90" s="20" t="s">
        <v>24</v>
      </c>
      <c r="F90" s="25" t="s">
        <v>24</v>
      </c>
      <c r="G90" s="45" t="s">
        <v>24</v>
      </c>
      <c r="H90" s="25" t="s">
        <v>24</v>
      </c>
      <c r="I90" s="25" t="s">
        <v>24</v>
      </c>
      <c r="J90" s="45" t="s">
        <v>24</v>
      </c>
      <c r="K90" s="25" t="s">
        <v>24</v>
      </c>
      <c r="L90" s="654" t="s">
        <v>24</v>
      </c>
      <c r="M90" s="45" t="s">
        <v>24</v>
      </c>
      <c r="N90" s="45" t="s">
        <v>24</v>
      </c>
      <c r="O90" s="25" t="s">
        <v>24</v>
      </c>
      <c r="P90" s="45" t="s">
        <v>24</v>
      </c>
      <c r="Q90" s="25" t="s">
        <v>24</v>
      </c>
      <c r="R90" s="45">
        <v>1</v>
      </c>
      <c r="S90" s="94">
        <v>380440.94</v>
      </c>
      <c r="T90" s="20">
        <v>300</v>
      </c>
      <c r="U90" s="45">
        <v>0</v>
      </c>
      <c r="V90" s="45">
        <v>300</v>
      </c>
      <c r="W90" s="20">
        <v>1</v>
      </c>
      <c r="X90" s="20">
        <v>300</v>
      </c>
      <c r="Y90" s="20">
        <v>1</v>
      </c>
      <c r="Z90" s="20">
        <v>0</v>
      </c>
      <c r="AA90" s="25" t="s">
        <v>24</v>
      </c>
      <c r="AB90" s="25" t="s">
        <v>24</v>
      </c>
      <c r="AC90" s="25" t="s">
        <v>24</v>
      </c>
      <c r="AD90" s="20" t="s">
        <v>24</v>
      </c>
      <c r="AE90" s="25" t="s">
        <v>24</v>
      </c>
      <c r="AF90" s="25" t="s">
        <v>24</v>
      </c>
      <c r="AG90" s="25" t="s">
        <v>24</v>
      </c>
      <c r="AH90" s="25" t="s">
        <v>24</v>
      </c>
      <c r="AI90" s="25" t="s">
        <v>24</v>
      </c>
      <c r="AJ90" s="25" t="s">
        <v>24</v>
      </c>
      <c r="AK90" s="20" t="s">
        <v>24</v>
      </c>
      <c r="AL90" s="25" t="s">
        <v>24</v>
      </c>
      <c r="AM90" s="20" t="s">
        <v>24</v>
      </c>
      <c r="AN90" s="25" t="s">
        <v>24</v>
      </c>
      <c r="AO90" s="20" t="s">
        <v>24</v>
      </c>
      <c r="AP90" s="25" t="s">
        <v>24</v>
      </c>
      <c r="AQ90" s="25" t="s">
        <v>24</v>
      </c>
      <c r="AR90" s="25" t="s">
        <v>24</v>
      </c>
      <c r="AS90" s="25" t="s">
        <v>24</v>
      </c>
      <c r="AT90" s="25" t="s">
        <v>24</v>
      </c>
      <c r="AU90" s="25" t="s">
        <v>24</v>
      </c>
      <c r="AV90" s="25" t="s">
        <v>24</v>
      </c>
      <c r="AW90" s="25" t="s">
        <v>24</v>
      </c>
      <c r="AX90" s="39" t="s">
        <v>24</v>
      </c>
      <c r="AY90" s="39" t="s">
        <v>24</v>
      </c>
      <c r="AZ90" s="25" t="s">
        <v>24</v>
      </c>
    </row>
    <row r="91" spans="1:52">
      <c r="A91" s="9">
        <v>13073033</v>
      </c>
      <c r="B91" s="5">
        <v>5360</v>
      </c>
      <c r="C91" s="5" t="s">
        <v>114</v>
      </c>
      <c r="D91" s="20">
        <v>623</v>
      </c>
      <c r="E91" s="20" t="s">
        <v>24</v>
      </c>
      <c r="F91" s="25" t="s">
        <v>24</v>
      </c>
      <c r="G91" s="45" t="s">
        <v>24</v>
      </c>
      <c r="H91" s="25" t="s">
        <v>24</v>
      </c>
      <c r="I91" s="25" t="s">
        <v>24</v>
      </c>
      <c r="J91" s="45" t="s">
        <v>24</v>
      </c>
      <c r="K91" s="25" t="s">
        <v>24</v>
      </c>
      <c r="L91" s="654" t="s">
        <v>24</v>
      </c>
      <c r="M91" s="45" t="s">
        <v>24</v>
      </c>
      <c r="N91" s="45" t="s">
        <v>24</v>
      </c>
      <c r="O91" s="25" t="s">
        <v>24</v>
      </c>
      <c r="P91" s="45" t="s">
        <v>24</v>
      </c>
      <c r="Q91" s="25" t="s">
        <v>24</v>
      </c>
      <c r="R91" s="45">
        <v>1</v>
      </c>
      <c r="S91" s="94">
        <v>185457.4</v>
      </c>
      <c r="T91" s="20">
        <v>300</v>
      </c>
      <c r="U91" s="45">
        <v>0</v>
      </c>
      <c r="V91" s="45">
        <v>300</v>
      </c>
      <c r="W91" s="20">
        <v>1</v>
      </c>
      <c r="X91" s="20">
        <v>300</v>
      </c>
      <c r="Y91" s="20">
        <v>1</v>
      </c>
      <c r="Z91" s="20">
        <v>0</v>
      </c>
      <c r="AA91" s="25" t="s">
        <v>24</v>
      </c>
      <c r="AB91" s="25" t="s">
        <v>24</v>
      </c>
      <c r="AC91" s="25" t="s">
        <v>24</v>
      </c>
      <c r="AD91" s="20" t="s">
        <v>24</v>
      </c>
      <c r="AE91" s="25" t="s">
        <v>24</v>
      </c>
      <c r="AF91" s="25" t="s">
        <v>24</v>
      </c>
      <c r="AG91" s="25" t="s">
        <v>24</v>
      </c>
      <c r="AH91" s="25" t="s">
        <v>24</v>
      </c>
      <c r="AI91" s="25" t="s">
        <v>24</v>
      </c>
      <c r="AJ91" s="25" t="s">
        <v>24</v>
      </c>
      <c r="AK91" s="20" t="s">
        <v>24</v>
      </c>
      <c r="AL91" s="25" t="s">
        <v>24</v>
      </c>
      <c r="AM91" s="20" t="s">
        <v>24</v>
      </c>
      <c r="AN91" s="25" t="s">
        <v>24</v>
      </c>
      <c r="AO91" s="20" t="s">
        <v>24</v>
      </c>
      <c r="AP91" s="25" t="s">
        <v>24</v>
      </c>
      <c r="AQ91" s="25" t="s">
        <v>24</v>
      </c>
      <c r="AR91" s="25" t="s">
        <v>24</v>
      </c>
      <c r="AS91" s="25" t="s">
        <v>24</v>
      </c>
      <c r="AT91" s="25" t="s">
        <v>24</v>
      </c>
      <c r="AU91" s="25" t="s">
        <v>24</v>
      </c>
      <c r="AV91" s="25" t="s">
        <v>24</v>
      </c>
      <c r="AW91" s="25" t="s">
        <v>24</v>
      </c>
      <c r="AX91" s="39" t="s">
        <v>24</v>
      </c>
      <c r="AY91" s="39" t="s">
        <v>24</v>
      </c>
      <c r="AZ91" s="25" t="s">
        <v>24</v>
      </c>
    </row>
    <row r="92" spans="1:52">
      <c r="A92" s="9">
        <v>13073039</v>
      </c>
      <c r="B92" s="5">
        <v>5360</v>
      </c>
      <c r="C92" s="5" t="s">
        <v>115</v>
      </c>
      <c r="D92" s="20">
        <v>144</v>
      </c>
      <c r="E92" s="20" t="s">
        <v>24</v>
      </c>
      <c r="F92" s="25" t="s">
        <v>24</v>
      </c>
      <c r="G92" s="45" t="s">
        <v>24</v>
      </c>
      <c r="H92" s="25" t="s">
        <v>24</v>
      </c>
      <c r="I92" s="25" t="s">
        <v>24</v>
      </c>
      <c r="J92" s="45" t="s">
        <v>24</v>
      </c>
      <c r="K92" s="25" t="s">
        <v>24</v>
      </c>
      <c r="L92" s="654" t="s">
        <v>24</v>
      </c>
      <c r="M92" s="45" t="s">
        <v>24</v>
      </c>
      <c r="N92" s="45" t="s">
        <v>24</v>
      </c>
      <c r="O92" s="25" t="s">
        <v>24</v>
      </c>
      <c r="P92" s="45" t="s">
        <v>24</v>
      </c>
      <c r="Q92" s="25" t="s">
        <v>24</v>
      </c>
      <c r="R92" s="45">
        <v>1</v>
      </c>
      <c r="S92" s="94">
        <v>42925.42</v>
      </c>
      <c r="T92" s="20">
        <v>300</v>
      </c>
      <c r="U92" s="45">
        <v>0</v>
      </c>
      <c r="V92" s="45">
        <v>320</v>
      </c>
      <c r="W92" s="20">
        <v>1</v>
      </c>
      <c r="X92" s="20">
        <v>300</v>
      </c>
      <c r="Y92" s="20">
        <v>1</v>
      </c>
      <c r="Z92" s="20">
        <v>0</v>
      </c>
      <c r="AA92" s="25" t="s">
        <v>24</v>
      </c>
      <c r="AB92" s="25" t="s">
        <v>24</v>
      </c>
      <c r="AC92" s="25" t="s">
        <v>24</v>
      </c>
      <c r="AD92" s="20" t="s">
        <v>24</v>
      </c>
      <c r="AE92" s="25" t="s">
        <v>24</v>
      </c>
      <c r="AF92" s="25" t="s">
        <v>24</v>
      </c>
      <c r="AG92" s="25" t="s">
        <v>24</v>
      </c>
      <c r="AH92" s="25" t="s">
        <v>24</v>
      </c>
      <c r="AI92" s="25" t="s">
        <v>24</v>
      </c>
      <c r="AJ92" s="25" t="s">
        <v>24</v>
      </c>
      <c r="AK92" s="20" t="s">
        <v>24</v>
      </c>
      <c r="AL92" s="25" t="s">
        <v>24</v>
      </c>
      <c r="AM92" s="20" t="s">
        <v>24</v>
      </c>
      <c r="AN92" s="25" t="s">
        <v>24</v>
      </c>
      <c r="AO92" s="20" t="s">
        <v>24</v>
      </c>
      <c r="AP92" s="25" t="s">
        <v>24</v>
      </c>
      <c r="AQ92" s="25" t="s">
        <v>24</v>
      </c>
      <c r="AR92" s="25" t="s">
        <v>24</v>
      </c>
      <c r="AS92" s="25" t="s">
        <v>24</v>
      </c>
      <c r="AT92" s="25" t="s">
        <v>24</v>
      </c>
      <c r="AU92" s="25" t="s">
        <v>24</v>
      </c>
      <c r="AV92" s="25" t="s">
        <v>24</v>
      </c>
      <c r="AW92" s="25" t="s">
        <v>24</v>
      </c>
      <c r="AX92" s="39" t="s">
        <v>24</v>
      </c>
      <c r="AY92" s="39" t="s">
        <v>24</v>
      </c>
      <c r="AZ92" s="25" t="s">
        <v>24</v>
      </c>
    </row>
    <row r="93" spans="1:52">
      <c r="A93" s="9">
        <v>13073050</v>
      </c>
      <c r="B93" s="5">
        <v>5360</v>
      </c>
      <c r="C93" s="5" t="s">
        <v>116</v>
      </c>
      <c r="D93" s="20">
        <v>654</v>
      </c>
      <c r="E93" s="20" t="s">
        <v>24</v>
      </c>
      <c r="F93" s="25" t="s">
        <v>24</v>
      </c>
      <c r="G93" s="45" t="s">
        <v>24</v>
      </c>
      <c r="H93" s="25" t="s">
        <v>24</v>
      </c>
      <c r="I93" s="25" t="s">
        <v>24</v>
      </c>
      <c r="J93" s="45" t="s">
        <v>24</v>
      </c>
      <c r="K93" s="25" t="s">
        <v>24</v>
      </c>
      <c r="L93" s="654" t="s">
        <v>24</v>
      </c>
      <c r="M93" s="45" t="s">
        <v>24</v>
      </c>
      <c r="N93" s="45" t="s">
        <v>24</v>
      </c>
      <c r="O93" s="25" t="s">
        <v>24</v>
      </c>
      <c r="P93" s="45" t="s">
        <v>24</v>
      </c>
      <c r="Q93" s="25" t="s">
        <v>24</v>
      </c>
      <c r="R93" s="45">
        <v>1</v>
      </c>
      <c r="S93" s="94">
        <v>41161.660000000003</v>
      </c>
      <c r="T93" s="20">
        <v>300</v>
      </c>
      <c r="U93" s="45">
        <v>0</v>
      </c>
      <c r="V93" s="45">
        <v>300</v>
      </c>
      <c r="W93" s="20">
        <v>1</v>
      </c>
      <c r="X93" s="20">
        <v>300</v>
      </c>
      <c r="Y93" s="20">
        <v>1</v>
      </c>
      <c r="Z93" s="20">
        <v>0</v>
      </c>
      <c r="AA93" s="25" t="s">
        <v>24</v>
      </c>
      <c r="AB93" s="25" t="s">
        <v>24</v>
      </c>
      <c r="AC93" s="25" t="s">
        <v>24</v>
      </c>
      <c r="AD93" s="20" t="s">
        <v>24</v>
      </c>
      <c r="AE93" s="25" t="s">
        <v>24</v>
      </c>
      <c r="AF93" s="25" t="s">
        <v>24</v>
      </c>
      <c r="AG93" s="25" t="s">
        <v>24</v>
      </c>
      <c r="AH93" s="25" t="s">
        <v>24</v>
      </c>
      <c r="AI93" s="25" t="s">
        <v>24</v>
      </c>
      <c r="AJ93" s="25" t="s">
        <v>24</v>
      </c>
      <c r="AK93" s="20" t="s">
        <v>24</v>
      </c>
      <c r="AL93" s="25" t="s">
        <v>24</v>
      </c>
      <c r="AM93" s="20" t="s">
        <v>24</v>
      </c>
      <c r="AN93" s="25" t="s">
        <v>24</v>
      </c>
      <c r="AO93" s="20" t="s">
        <v>24</v>
      </c>
      <c r="AP93" s="25" t="s">
        <v>24</v>
      </c>
      <c r="AQ93" s="25" t="s">
        <v>24</v>
      </c>
      <c r="AR93" s="25" t="s">
        <v>24</v>
      </c>
      <c r="AS93" s="25" t="s">
        <v>24</v>
      </c>
      <c r="AT93" s="25" t="s">
        <v>24</v>
      </c>
      <c r="AU93" s="25" t="s">
        <v>24</v>
      </c>
      <c r="AV93" s="25" t="s">
        <v>24</v>
      </c>
      <c r="AW93" s="25" t="s">
        <v>24</v>
      </c>
      <c r="AX93" s="39" t="s">
        <v>24</v>
      </c>
      <c r="AY93" s="39" t="s">
        <v>24</v>
      </c>
      <c r="AZ93" s="25" t="s">
        <v>24</v>
      </c>
    </row>
    <row r="94" spans="1:52">
      <c r="A94" s="9">
        <v>13073093</v>
      </c>
      <c r="B94" s="5">
        <v>5360</v>
      </c>
      <c r="C94" s="5" t="s">
        <v>117</v>
      </c>
      <c r="D94" s="20">
        <v>2561</v>
      </c>
      <c r="E94" s="20" t="s">
        <v>24</v>
      </c>
      <c r="F94" s="25" t="s">
        <v>24</v>
      </c>
      <c r="G94" s="45" t="s">
        <v>24</v>
      </c>
      <c r="H94" s="25" t="s">
        <v>24</v>
      </c>
      <c r="I94" s="25" t="s">
        <v>24</v>
      </c>
      <c r="J94" s="45" t="s">
        <v>24</v>
      </c>
      <c r="K94" s="25" t="s">
        <v>24</v>
      </c>
      <c r="L94" s="654" t="s">
        <v>24</v>
      </c>
      <c r="M94" s="45" t="s">
        <v>24</v>
      </c>
      <c r="N94" s="45" t="s">
        <v>24</v>
      </c>
      <c r="O94" s="25" t="s">
        <v>24</v>
      </c>
      <c r="P94" s="45" t="s">
        <v>24</v>
      </c>
      <c r="Q94" s="25" t="s">
        <v>24</v>
      </c>
      <c r="R94" s="45">
        <v>1</v>
      </c>
      <c r="S94" s="94">
        <v>507929.33</v>
      </c>
      <c r="T94" s="20">
        <v>200</v>
      </c>
      <c r="U94" s="45">
        <v>1</v>
      </c>
      <c r="V94" s="45">
        <v>300</v>
      </c>
      <c r="W94" s="20">
        <v>1</v>
      </c>
      <c r="X94" s="20">
        <v>300</v>
      </c>
      <c r="Y94" s="20">
        <v>1</v>
      </c>
      <c r="Z94" s="20">
        <v>1</v>
      </c>
      <c r="AA94" s="25" t="s">
        <v>24</v>
      </c>
      <c r="AB94" s="25" t="s">
        <v>24</v>
      </c>
      <c r="AC94" s="25" t="s">
        <v>24</v>
      </c>
      <c r="AD94" s="20" t="s">
        <v>24</v>
      </c>
      <c r="AE94" s="25" t="s">
        <v>24</v>
      </c>
      <c r="AF94" s="25" t="s">
        <v>24</v>
      </c>
      <c r="AG94" s="25" t="s">
        <v>24</v>
      </c>
      <c r="AH94" s="25" t="s">
        <v>24</v>
      </c>
      <c r="AI94" s="25" t="s">
        <v>24</v>
      </c>
      <c r="AJ94" s="25" t="s">
        <v>24</v>
      </c>
      <c r="AK94" s="20" t="s">
        <v>24</v>
      </c>
      <c r="AL94" s="25" t="s">
        <v>24</v>
      </c>
      <c r="AM94" s="20" t="s">
        <v>24</v>
      </c>
      <c r="AN94" s="25" t="s">
        <v>24</v>
      </c>
      <c r="AO94" s="20" t="s">
        <v>24</v>
      </c>
      <c r="AP94" s="25" t="s">
        <v>24</v>
      </c>
      <c r="AQ94" s="25" t="s">
        <v>24</v>
      </c>
      <c r="AR94" s="25" t="s">
        <v>24</v>
      </c>
      <c r="AS94" s="25" t="s">
        <v>24</v>
      </c>
      <c r="AT94" s="25" t="s">
        <v>24</v>
      </c>
      <c r="AU94" s="25" t="s">
        <v>24</v>
      </c>
      <c r="AV94" s="25" t="s">
        <v>24</v>
      </c>
      <c r="AW94" s="25" t="s">
        <v>24</v>
      </c>
      <c r="AX94" s="39" t="s">
        <v>24</v>
      </c>
      <c r="AY94" s="39" t="s">
        <v>24</v>
      </c>
      <c r="AZ94" s="25" t="s">
        <v>24</v>
      </c>
    </row>
    <row r="95" spans="1:52">
      <c r="A95" s="9">
        <v>13073001</v>
      </c>
      <c r="B95" s="5">
        <v>5361</v>
      </c>
      <c r="C95" s="5" t="s">
        <v>118</v>
      </c>
      <c r="D95" s="20">
        <v>2042</v>
      </c>
      <c r="E95" s="20">
        <v>139900</v>
      </c>
      <c r="F95" s="25">
        <v>47320</v>
      </c>
      <c r="G95" s="45">
        <v>0</v>
      </c>
      <c r="H95" s="25"/>
      <c r="I95" s="25">
        <v>157105</v>
      </c>
      <c r="J95" s="45">
        <v>0</v>
      </c>
      <c r="K95" s="830">
        <v>-61439</v>
      </c>
      <c r="L95" s="833">
        <v>2012</v>
      </c>
      <c r="M95" s="45">
        <v>0</v>
      </c>
      <c r="N95" s="45">
        <v>0</v>
      </c>
      <c r="O95" s="25">
        <v>0</v>
      </c>
      <c r="P95" s="45">
        <v>0</v>
      </c>
      <c r="Q95" s="25">
        <v>0</v>
      </c>
      <c r="R95" s="45">
        <v>1</v>
      </c>
      <c r="S95" s="25">
        <v>7831078</v>
      </c>
      <c r="T95" s="20">
        <v>250</v>
      </c>
      <c r="U95" s="45">
        <v>1</v>
      </c>
      <c r="V95" s="45">
        <v>300</v>
      </c>
      <c r="W95" s="20">
        <v>1</v>
      </c>
      <c r="X95" s="20">
        <v>300</v>
      </c>
      <c r="Y95" s="20">
        <v>1</v>
      </c>
      <c r="Z95" s="20">
        <v>1</v>
      </c>
      <c r="AA95" s="48">
        <v>3023771</v>
      </c>
      <c r="AB95" s="25">
        <v>1480.79</v>
      </c>
      <c r="AC95" s="25" t="s">
        <v>82</v>
      </c>
      <c r="AD95" s="47" t="s">
        <v>28</v>
      </c>
      <c r="AE95" s="25" t="s">
        <v>28</v>
      </c>
      <c r="AF95" s="25">
        <v>4647241</v>
      </c>
      <c r="AG95" s="25" t="s">
        <v>176</v>
      </c>
      <c r="AH95" s="25" t="s">
        <v>177</v>
      </c>
      <c r="AI95" s="25">
        <v>47320</v>
      </c>
      <c r="AJ95" s="25">
        <v>-53662</v>
      </c>
      <c r="AK95" s="20">
        <v>5700</v>
      </c>
      <c r="AL95" s="25">
        <v>5617</v>
      </c>
      <c r="AM95" s="20">
        <v>0</v>
      </c>
      <c r="AN95" s="25">
        <v>0</v>
      </c>
      <c r="AO95" s="20">
        <v>0</v>
      </c>
      <c r="AP95" s="48">
        <v>0</v>
      </c>
      <c r="AQ95" s="25">
        <v>1109251</v>
      </c>
      <c r="AR95" s="25">
        <v>1069134</v>
      </c>
      <c r="AS95" s="25">
        <v>-40117</v>
      </c>
      <c r="AT95" s="25">
        <v>275843</v>
      </c>
      <c r="AU95" s="25">
        <v>1344977</v>
      </c>
      <c r="AV95" s="22">
        <v>677958</v>
      </c>
      <c r="AW95" s="22">
        <v>667019</v>
      </c>
      <c r="AX95" s="19">
        <v>0.6341</v>
      </c>
      <c r="AY95" s="19">
        <v>0.50409999999999999</v>
      </c>
      <c r="AZ95" s="22">
        <v>190900</v>
      </c>
    </row>
    <row r="96" spans="1:52">
      <c r="A96" s="9">
        <v>13073075</v>
      </c>
      <c r="B96" s="5">
        <v>5361</v>
      </c>
      <c r="C96" s="5" t="s">
        <v>119</v>
      </c>
      <c r="D96" s="20">
        <v>15893</v>
      </c>
      <c r="E96" s="20">
        <v>2873500</v>
      </c>
      <c r="F96" s="25">
        <v>4350537</v>
      </c>
      <c r="G96" s="45">
        <v>1</v>
      </c>
      <c r="H96" s="25">
        <v>3726248</v>
      </c>
      <c r="I96" s="25" t="s">
        <v>24</v>
      </c>
      <c r="J96" s="45">
        <v>1</v>
      </c>
      <c r="K96" s="831">
        <v>6332258</v>
      </c>
      <c r="L96" s="834"/>
      <c r="M96" s="45">
        <v>0</v>
      </c>
      <c r="N96" s="45">
        <v>0</v>
      </c>
      <c r="O96" s="25">
        <v>0</v>
      </c>
      <c r="P96" s="45">
        <v>0</v>
      </c>
      <c r="Q96" s="25">
        <v>0</v>
      </c>
      <c r="R96" s="45" t="s">
        <v>24</v>
      </c>
      <c r="S96" s="654" t="s">
        <v>24</v>
      </c>
      <c r="T96" s="20">
        <v>340</v>
      </c>
      <c r="U96" s="45">
        <v>0</v>
      </c>
      <c r="V96" s="45">
        <v>340</v>
      </c>
      <c r="W96" s="20">
        <v>0</v>
      </c>
      <c r="X96" s="20">
        <v>320</v>
      </c>
      <c r="Y96" s="20">
        <v>0</v>
      </c>
      <c r="Z96" s="20">
        <v>0</v>
      </c>
      <c r="AA96" s="48">
        <v>13214363</v>
      </c>
      <c r="AB96" s="25">
        <v>831.46</v>
      </c>
      <c r="AC96" s="25" t="s">
        <v>82</v>
      </c>
      <c r="AD96" s="47" t="s">
        <v>28</v>
      </c>
      <c r="AE96" s="25" t="s">
        <v>28</v>
      </c>
      <c r="AF96" s="25">
        <v>93256235</v>
      </c>
      <c r="AG96" s="25" t="s">
        <v>178</v>
      </c>
      <c r="AH96" s="25" t="s">
        <v>179</v>
      </c>
      <c r="AI96" s="25">
        <v>4350537</v>
      </c>
      <c r="AJ96" s="25">
        <v>8129060</v>
      </c>
      <c r="AK96" s="20">
        <v>34000</v>
      </c>
      <c r="AL96" s="25">
        <v>32914</v>
      </c>
      <c r="AM96" s="20">
        <v>0</v>
      </c>
      <c r="AN96" s="25">
        <v>0</v>
      </c>
      <c r="AO96" s="20">
        <v>0</v>
      </c>
      <c r="AP96" s="48">
        <v>0</v>
      </c>
      <c r="AQ96" s="25">
        <v>5822084</v>
      </c>
      <c r="AR96" s="25">
        <v>6424625</v>
      </c>
      <c r="AS96" s="25">
        <v>602541</v>
      </c>
      <c r="AT96" s="25">
        <v>3843033</v>
      </c>
      <c r="AU96" s="25">
        <v>10267658</v>
      </c>
      <c r="AV96" s="22">
        <v>4371029</v>
      </c>
      <c r="AW96" s="22">
        <v>5896629</v>
      </c>
      <c r="AX96" s="19">
        <v>0.6804</v>
      </c>
      <c r="AY96" s="19">
        <v>0.42570000000000002</v>
      </c>
      <c r="AZ96" s="22">
        <v>1487685</v>
      </c>
    </row>
    <row r="97" spans="1:52">
      <c r="A97" s="9">
        <v>13073082</v>
      </c>
      <c r="B97" s="5">
        <v>5361</v>
      </c>
      <c r="C97" s="5" t="s">
        <v>120</v>
      </c>
      <c r="D97" s="20">
        <v>297</v>
      </c>
      <c r="E97" s="20">
        <v>60300</v>
      </c>
      <c r="F97" s="25">
        <v>65747</v>
      </c>
      <c r="G97" s="45">
        <v>1</v>
      </c>
      <c r="H97" s="25">
        <v>23778</v>
      </c>
      <c r="I97" s="25" t="s">
        <v>24</v>
      </c>
      <c r="J97" s="45">
        <v>1</v>
      </c>
      <c r="K97" s="831">
        <v>37057</v>
      </c>
      <c r="L97" s="834"/>
      <c r="M97" s="45">
        <v>0</v>
      </c>
      <c r="N97" s="45">
        <v>0</v>
      </c>
      <c r="O97" s="25">
        <v>0</v>
      </c>
      <c r="P97" s="45">
        <v>0</v>
      </c>
      <c r="Q97" s="25">
        <v>0</v>
      </c>
      <c r="R97" s="45" t="s">
        <v>24</v>
      </c>
      <c r="S97" s="654" t="s">
        <v>24</v>
      </c>
      <c r="T97" s="20">
        <v>400</v>
      </c>
      <c r="U97" s="45">
        <v>0</v>
      </c>
      <c r="V97" s="45">
        <v>300</v>
      </c>
      <c r="W97" s="20">
        <v>1</v>
      </c>
      <c r="X97" s="20">
        <v>250</v>
      </c>
      <c r="Y97" s="20">
        <v>1</v>
      </c>
      <c r="Z97" s="20">
        <v>0</v>
      </c>
      <c r="AA97" s="48">
        <v>483429</v>
      </c>
      <c r="AB97" s="25">
        <v>1627.71</v>
      </c>
      <c r="AC97" s="25" t="s">
        <v>82</v>
      </c>
      <c r="AD97" s="47" t="s">
        <v>28</v>
      </c>
      <c r="AE97" s="25" t="s">
        <v>28</v>
      </c>
      <c r="AF97" s="25">
        <v>1000106</v>
      </c>
      <c r="AG97" s="25" t="s">
        <v>180</v>
      </c>
      <c r="AH97" s="25" t="s">
        <v>181</v>
      </c>
      <c r="AI97" s="25">
        <v>65747</v>
      </c>
      <c r="AJ97" s="25">
        <v>41483</v>
      </c>
      <c r="AK97" s="20">
        <v>900</v>
      </c>
      <c r="AL97" s="25">
        <v>927</v>
      </c>
      <c r="AM97" s="20">
        <v>0</v>
      </c>
      <c r="AN97" s="25">
        <v>0</v>
      </c>
      <c r="AO97" s="20">
        <v>0</v>
      </c>
      <c r="AP97" s="48">
        <v>0</v>
      </c>
      <c r="AQ97" s="25">
        <v>132409</v>
      </c>
      <c r="AR97" s="25">
        <v>188563</v>
      </c>
      <c r="AS97" s="25">
        <v>56154</v>
      </c>
      <c r="AT97" s="25">
        <v>62359</v>
      </c>
      <c r="AU97" s="25">
        <v>250922</v>
      </c>
      <c r="AV97" s="22">
        <v>90634</v>
      </c>
      <c r="AW97" s="22">
        <v>160288</v>
      </c>
      <c r="AX97" s="19">
        <v>0.48070000000000002</v>
      </c>
      <c r="AY97" s="19">
        <v>0.36120000000000002</v>
      </c>
      <c r="AZ97" s="22">
        <v>28756</v>
      </c>
    </row>
    <row r="98" spans="1:52">
      <c r="A98" s="9">
        <v>13073085</v>
      </c>
      <c r="B98" s="5">
        <v>5361</v>
      </c>
      <c r="C98" s="5" t="s">
        <v>512</v>
      </c>
      <c r="D98" s="20">
        <v>785</v>
      </c>
      <c r="E98" s="20">
        <v>47600</v>
      </c>
      <c r="F98" s="25">
        <v>5337</v>
      </c>
      <c r="G98" s="45">
        <v>0</v>
      </c>
      <c r="H98" s="25" t="s">
        <v>24</v>
      </c>
      <c r="I98" s="25">
        <v>88287</v>
      </c>
      <c r="J98" s="45">
        <v>0</v>
      </c>
      <c r="K98" s="832">
        <v>-330908</v>
      </c>
      <c r="L98" s="835">
        <v>2011</v>
      </c>
      <c r="M98" s="45">
        <v>1</v>
      </c>
      <c r="N98" s="45">
        <v>0</v>
      </c>
      <c r="O98" s="25">
        <v>0</v>
      </c>
      <c r="P98" s="45">
        <v>0</v>
      </c>
      <c r="Q98" s="25">
        <v>0</v>
      </c>
      <c r="R98" s="45" t="s">
        <v>24</v>
      </c>
      <c r="S98" s="654" t="s">
        <v>24</v>
      </c>
      <c r="T98" s="20">
        <v>360</v>
      </c>
      <c r="U98" s="45">
        <v>0</v>
      </c>
      <c r="V98" s="45">
        <v>315</v>
      </c>
      <c r="W98" s="20">
        <v>1</v>
      </c>
      <c r="X98" s="20">
        <v>320</v>
      </c>
      <c r="Y98" s="20">
        <v>0</v>
      </c>
      <c r="Z98" s="20">
        <v>0</v>
      </c>
      <c r="AA98" s="48">
        <v>2185446</v>
      </c>
      <c r="AB98" s="25">
        <v>2784.01</v>
      </c>
      <c r="AC98" s="25" t="s">
        <v>182</v>
      </c>
      <c r="AD98" s="47" t="s">
        <v>28</v>
      </c>
      <c r="AE98" s="25" t="s">
        <v>32</v>
      </c>
      <c r="AF98" s="25">
        <v>835109</v>
      </c>
      <c r="AG98" s="25" t="s">
        <v>178</v>
      </c>
      <c r="AH98" s="25" t="s">
        <v>183</v>
      </c>
      <c r="AI98" s="25">
        <v>5337</v>
      </c>
      <c r="AJ98" s="25">
        <v>-246732</v>
      </c>
      <c r="AK98" s="20">
        <v>2600</v>
      </c>
      <c r="AL98" s="25">
        <v>2775</v>
      </c>
      <c r="AM98" s="20">
        <v>0</v>
      </c>
      <c r="AN98" s="25">
        <v>0</v>
      </c>
      <c r="AO98" s="20">
        <v>0</v>
      </c>
      <c r="AP98" s="48">
        <v>0</v>
      </c>
      <c r="AQ98" s="25">
        <v>237597</v>
      </c>
      <c r="AR98" s="25">
        <v>263270</v>
      </c>
      <c r="AS98" s="25">
        <v>25673</v>
      </c>
      <c r="AT98" s="25">
        <v>216983</v>
      </c>
      <c r="AU98" s="25">
        <v>480253</v>
      </c>
      <c r="AV98" s="22">
        <v>204194</v>
      </c>
      <c r="AW98" s="22">
        <v>276059</v>
      </c>
      <c r="AX98" s="19">
        <v>0.77559999999999996</v>
      </c>
      <c r="AY98" s="19">
        <v>0.42520000000000002</v>
      </c>
      <c r="AZ98" s="22">
        <v>72909</v>
      </c>
    </row>
    <row r="99" spans="1:52">
      <c r="A99" s="9">
        <v>13073003</v>
      </c>
      <c r="B99" s="5">
        <v>5362</v>
      </c>
      <c r="C99" s="5" t="s">
        <v>122</v>
      </c>
      <c r="D99" s="20">
        <v>1215</v>
      </c>
      <c r="E99" s="20" t="s">
        <v>184</v>
      </c>
      <c r="F99" s="25">
        <v>-106926.41</v>
      </c>
      <c r="G99" s="45">
        <v>0</v>
      </c>
      <c r="H99" s="25">
        <v>0</v>
      </c>
      <c r="I99" s="25">
        <v>203507.83</v>
      </c>
      <c r="J99" s="45">
        <v>1</v>
      </c>
      <c r="K99" s="25">
        <v>912806.84</v>
      </c>
      <c r="L99" s="654" t="s">
        <v>24</v>
      </c>
      <c r="M99" s="45" t="s">
        <v>24</v>
      </c>
      <c r="N99" s="45">
        <v>0</v>
      </c>
      <c r="O99" s="25">
        <v>0</v>
      </c>
      <c r="P99" s="45">
        <v>0</v>
      </c>
      <c r="Q99" s="25">
        <v>0</v>
      </c>
      <c r="R99" s="45">
        <v>1</v>
      </c>
      <c r="S99" s="25">
        <v>736852.86</v>
      </c>
      <c r="T99" s="20">
        <v>400</v>
      </c>
      <c r="U99" s="45">
        <v>0</v>
      </c>
      <c r="V99" s="45">
        <v>420</v>
      </c>
      <c r="W99" s="20">
        <v>0</v>
      </c>
      <c r="X99" s="20">
        <v>300</v>
      </c>
      <c r="Y99" s="20">
        <v>1</v>
      </c>
      <c r="Z99" s="20">
        <v>0</v>
      </c>
      <c r="AA99" s="48">
        <v>1301338.82</v>
      </c>
      <c r="AB99" s="25">
        <v>1071.0607572016461</v>
      </c>
      <c r="AC99" s="25" t="s">
        <v>28</v>
      </c>
      <c r="AD99" s="47" t="s">
        <v>28</v>
      </c>
      <c r="AE99" s="25" t="s">
        <v>28</v>
      </c>
      <c r="AF99" s="25">
        <v>2837984.74</v>
      </c>
      <c r="AG99" s="25">
        <v>-266195.37</v>
      </c>
      <c r="AH99" s="25" t="s">
        <v>24</v>
      </c>
      <c r="AI99" s="25" t="s">
        <v>24</v>
      </c>
      <c r="AJ99" s="25">
        <v>736852.86</v>
      </c>
      <c r="AK99" s="20">
        <v>0</v>
      </c>
      <c r="AL99" s="25">
        <v>4412.4799999999996</v>
      </c>
      <c r="AM99" s="20">
        <v>0</v>
      </c>
      <c r="AN99" s="25">
        <v>0</v>
      </c>
      <c r="AO99" s="20">
        <v>0</v>
      </c>
      <c r="AP99" s="48">
        <v>0</v>
      </c>
      <c r="AQ99" s="25">
        <v>538771.56999999995</v>
      </c>
      <c r="AR99" s="25">
        <v>565047.14</v>
      </c>
      <c r="AS99" s="25">
        <v>26275.570000000065</v>
      </c>
      <c r="AT99" s="25">
        <v>231950</v>
      </c>
      <c r="AU99" s="25">
        <v>796997.14</v>
      </c>
      <c r="AV99" s="25">
        <v>378909.73</v>
      </c>
      <c r="AW99" s="22">
        <v>418087.41000000003</v>
      </c>
      <c r="AX99" s="19">
        <v>0.67059999999999997</v>
      </c>
      <c r="AY99" s="19">
        <v>0.47539999999999999</v>
      </c>
      <c r="AZ99" s="25" t="s">
        <v>24</v>
      </c>
    </row>
    <row r="100" spans="1:52">
      <c r="A100" s="9">
        <v>13073021</v>
      </c>
      <c r="B100" s="5">
        <v>5362</v>
      </c>
      <c r="C100" s="5" t="s">
        <v>123</v>
      </c>
      <c r="D100" s="20">
        <v>798</v>
      </c>
      <c r="E100" s="20" t="s">
        <v>184</v>
      </c>
      <c r="F100" s="25">
        <v>-50802.55</v>
      </c>
      <c r="G100" s="45">
        <v>0</v>
      </c>
      <c r="H100" s="25">
        <v>0</v>
      </c>
      <c r="I100" s="25">
        <v>153095.76</v>
      </c>
      <c r="J100" s="45">
        <v>0</v>
      </c>
      <c r="K100" s="25">
        <v>-222570.73</v>
      </c>
      <c r="L100" s="654" t="s">
        <v>24</v>
      </c>
      <c r="M100" s="45" t="s">
        <v>24</v>
      </c>
      <c r="N100" s="45">
        <v>0</v>
      </c>
      <c r="O100" s="25">
        <v>0</v>
      </c>
      <c r="P100" s="45">
        <v>1</v>
      </c>
      <c r="Q100" s="25">
        <v>61219.76</v>
      </c>
      <c r="R100" s="45">
        <v>0</v>
      </c>
      <c r="S100" s="25">
        <v>0</v>
      </c>
      <c r="T100" s="20">
        <v>400</v>
      </c>
      <c r="U100" s="45">
        <v>0</v>
      </c>
      <c r="V100" s="45">
        <v>350</v>
      </c>
      <c r="W100" s="20">
        <v>0</v>
      </c>
      <c r="X100" s="20">
        <v>300</v>
      </c>
      <c r="Y100" s="20">
        <v>1</v>
      </c>
      <c r="Z100" s="20">
        <v>0</v>
      </c>
      <c r="AA100" s="48">
        <v>2214644.6800000002</v>
      </c>
      <c r="AB100" s="25">
        <v>2775.2439598997494</v>
      </c>
      <c r="AC100" s="25" t="s">
        <v>28</v>
      </c>
      <c r="AD100" s="47" t="s">
        <v>28</v>
      </c>
      <c r="AE100" s="25" t="s">
        <v>28</v>
      </c>
      <c r="AF100" s="25">
        <v>-335040.21000000002</v>
      </c>
      <c r="AG100" s="25">
        <v>-154430.07999999999</v>
      </c>
      <c r="AH100" s="25" t="s">
        <v>24</v>
      </c>
      <c r="AI100" s="25" t="s">
        <v>24</v>
      </c>
      <c r="AJ100" s="25">
        <v>-61219.76</v>
      </c>
      <c r="AK100" s="20">
        <v>0</v>
      </c>
      <c r="AL100" s="25">
        <v>2183.33</v>
      </c>
      <c r="AM100" s="20">
        <v>0</v>
      </c>
      <c r="AN100" s="25">
        <v>0</v>
      </c>
      <c r="AO100" s="20">
        <v>0</v>
      </c>
      <c r="AP100" s="48">
        <v>0</v>
      </c>
      <c r="AQ100" s="25">
        <v>186208.99</v>
      </c>
      <c r="AR100" s="25">
        <v>205755.24</v>
      </c>
      <c r="AS100" s="25">
        <v>19546.25</v>
      </c>
      <c r="AT100" s="25">
        <v>269520.49</v>
      </c>
      <c r="AU100" s="25">
        <v>475275.73</v>
      </c>
      <c r="AV100" s="25">
        <v>203922.55</v>
      </c>
      <c r="AW100" s="22">
        <v>271353.18</v>
      </c>
      <c r="AX100" s="19">
        <v>0.99109999999999998</v>
      </c>
      <c r="AY100" s="19">
        <v>0.42909999999999998</v>
      </c>
      <c r="AZ100" s="25" t="s">
        <v>24</v>
      </c>
    </row>
    <row r="101" spans="1:52">
      <c r="A101" s="9">
        <v>13073028</v>
      </c>
      <c r="B101" s="5">
        <v>5362</v>
      </c>
      <c r="C101" s="5" t="s">
        <v>124</v>
      </c>
      <c r="D101" s="20">
        <v>1413</v>
      </c>
      <c r="E101" s="20">
        <v>100</v>
      </c>
      <c r="F101" s="25">
        <v>131231.07</v>
      </c>
      <c r="G101" s="45">
        <v>1</v>
      </c>
      <c r="H101" s="25">
        <v>208184.28</v>
      </c>
      <c r="I101" s="25">
        <v>0</v>
      </c>
      <c r="J101" s="45">
        <v>1</v>
      </c>
      <c r="K101" s="25" t="s">
        <v>24</v>
      </c>
      <c r="L101" s="654" t="s">
        <v>24</v>
      </c>
      <c r="M101" s="45">
        <v>0</v>
      </c>
      <c r="N101" s="45">
        <v>1</v>
      </c>
      <c r="O101" s="25">
        <v>3962315.99</v>
      </c>
      <c r="P101" s="45">
        <v>0</v>
      </c>
      <c r="Q101" s="25">
        <v>0</v>
      </c>
      <c r="R101" s="45">
        <v>1</v>
      </c>
      <c r="S101" s="25">
        <v>353615.76</v>
      </c>
      <c r="T101" s="20">
        <v>500</v>
      </c>
      <c r="U101" s="45">
        <v>0</v>
      </c>
      <c r="V101" s="45">
        <v>520</v>
      </c>
      <c r="W101" s="20">
        <v>0</v>
      </c>
      <c r="X101" s="20">
        <v>300</v>
      </c>
      <c r="Y101" s="20">
        <v>1</v>
      </c>
      <c r="Z101" s="20">
        <v>0</v>
      </c>
      <c r="AA101" s="48">
        <v>384218.11</v>
      </c>
      <c r="AB101" s="25">
        <v>271.91656758669495</v>
      </c>
      <c r="AC101" s="25" t="s">
        <v>28</v>
      </c>
      <c r="AD101" s="47" t="s">
        <v>28</v>
      </c>
      <c r="AE101" s="25" t="s">
        <v>28</v>
      </c>
      <c r="AF101" s="25">
        <v>3962315.99</v>
      </c>
      <c r="AG101" s="25">
        <v>30554.400000000001</v>
      </c>
      <c r="AH101" s="25" t="s">
        <v>24</v>
      </c>
      <c r="AI101" s="25">
        <v>131231.07</v>
      </c>
      <c r="AJ101" s="25">
        <v>353615.76</v>
      </c>
      <c r="AK101" s="20">
        <v>3800</v>
      </c>
      <c r="AL101" s="25">
        <v>4196</v>
      </c>
      <c r="AM101" s="20">
        <v>0</v>
      </c>
      <c r="AN101" s="25">
        <v>0</v>
      </c>
      <c r="AO101" s="20">
        <v>0</v>
      </c>
      <c r="AP101" s="48">
        <v>0</v>
      </c>
      <c r="AQ101" s="25">
        <v>361467.5</v>
      </c>
      <c r="AR101" s="25">
        <v>269837.33</v>
      </c>
      <c r="AS101" s="25">
        <v>-91630.169999999984</v>
      </c>
      <c r="AT101" s="25">
        <v>358277.62</v>
      </c>
      <c r="AU101" s="25">
        <v>628114.94999999995</v>
      </c>
      <c r="AV101" s="22">
        <v>351421.56</v>
      </c>
      <c r="AW101" s="22">
        <v>276693.38999999996</v>
      </c>
      <c r="AX101" s="22">
        <v>130.23459726643455</v>
      </c>
      <c r="AY101" s="22">
        <v>55.948606222475682</v>
      </c>
      <c r="AZ101" s="22">
        <v>200466.48</v>
      </c>
    </row>
    <row r="102" spans="1:52">
      <c r="A102" s="9">
        <v>13073040</v>
      </c>
      <c r="B102" s="5">
        <v>5362</v>
      </c>
      <c r="C102" s="5" t="s">
        <v>125</v>
      </c>
      <c r="D102" s="20">
        <v>980</v>
      </c>
      <c r="E102" s="20">
        <v>-58400</v>
      </c>
      <c r="F102" s="25">
        <v>-8910.9699999999993</v>
      </c>
      <c r="G102" s="1076">
        <v>0</v>
      </c>
      <c r="H102" s="25">
        <v>274847.49</v>
      </c>
      <c r="I102" s="25">
        <v>0</v>
      </c>
      <c r="J102" s="45">
        <v>1</v>
      </c>
      <c r="K102" s="25" t="s">
        <v>24</v>
      </c>
      <c r="L102" s="654" t="s">
        <v>24</v>
      </c>
      <c r="M102" s="45">
        <v>0</v>
      </c>
      <c r="N102" s="45">
        <v>1</v>
      </c>
      <c r="O102" s="25">
        <v>9853214.8599999994</v>
      </c>
      <c r="P102" s="45">
        <v>0</v>
      </c>
      <c r="Q102" s="25">
        <v>0</v>
      </c>
      <c r="R102" s="45">
        <v>1</v>
      </c>
      <c r="S102" s="25">
        <v>699453.64</v>
      </c>
      <c r="T102" s="20">
        <v>355</v>
      </c>
      <c r="U102" s="45">
        <v>0</v>
      </c>
      <c r="V102" s="45">
        <v>355</v>
      </c>
      <c r="W102" s="20">
        <v>0</v>
      </c>
      <c r="X102" s="20">
        <v>250</v>
      </c>
      <c r="Y102" s="20">
        <v>1</v>
      </c>
      <c r="Z102" s="20">
        <v>0</v>
      </c>
      <c r="AA102" s="48">
        <v>3566847.92</v>
      </c>
      <c r="AB102" s="25">
        <v>3639.6407346938777</v>
      </c>
      <c r="AC102" s="25" t="s">
        <v>28</v>
      </c>
      <c r="AD102" s="47" t="s">
        <v>28</v>
      </c>
      <c r="AE102" s="25" t="s">
        <v>28</v>
      </c>
      <c r="AF102" s="25">
        <v>10003214.859999999</v>
      </c>
      <c r="AG102" s="25">
        <v>0</v>
      </c>
      <c r="AH102" s="25">
        <v>0</v>
      </c>
      <c r="AI102" s="25">
        <v>-8910.9699999999993</v>
      </c>
      <c r="AJ102" s="25">
        <v>699453.64</v>
      </c>
      <c r="AK102" s="20">
        <v>2000</v>
      </c>
      <c r="AL102" s="25">
        <v>1930.51</v>
      </c>
      <c r="AM102" s="20">
        <v>0</v>
      </c>
      <c r="AN102" s="25">
        <v>0</v>
      </c>
      <c r="AO102" s="20">
        <v>46000</v>
      </c>
      <c r="AP102" s="48">
        <v>46606.45</v>
      </c>
      <c r="AQ102" s="25">
        <v>905903.45</v>
      </c>
      <c r="AR102" s="25">
        <v>608487.49</v>
      </c>
      <c r="AS102" s="25">
        <v>-297415.95999999996</v>
      </c>
      <c r="AT102" s="25">
        <v>0</v>
      </c>
      <c r="AU102" s="25">
        <v>608487.49</v>
      </c>
      <c r="AV102" s="22">
        <v>429936.19</v>
      </c>
      <c r="AW102" s="22">
        <v>178551.3</v>
      </c>
      <c r="AX102" s="22">
        <v>70.656537244504406</v>
      </c>
      <c r="AY102" s="22">
        <v>70.66</v>
      </c>
      <c r="AZ102" s="22">
        <v>245254.71</v>
      </c>
    </row>
    <row r="103" spans="1:52">
      <c r="A103" s="9">
        <v>13073045</v>
      </c>
      <c r="B103" s="5">
        <v>5362</v>
      </c>
      <c r="C103" s="5" t="s">
        <v>126</v>
      </c>
      <c r="D103" s="20">
        <v>393</v>
      </c>
      <c r="E103" s="20">
        <v>-128800</v>
      </c>
      <c r="F103" s="25">
        <v>-27916.959999999999</v>
      </c>
      <c r="G103" s="1076">
        <v>1</v>
      </c>
      <c r="H103" s="25">
        <v>-22896.73</v>
      </c>
      <c r="I103" s="25">
        <v>22846.73</v>
      </c>
      <c r="J103" s="45">
        <v>1</v>
      </c>
      <c r="K103" s="25" t="s">
        <v>24</v>
      </c>
      <c r="L103" s="654" t="s">
        <v>24</v>
      </c>
      <c r="M103" s="45">
        <v>0</v>
      </c>
      <c r="N103" s="45">
        <v>1</v>
      </c>
      <c r="O103" s="25">
        <v>1167346.67</v>
      </c>
      <c r="P103" s="45">
        <v>0</v>
      </c>
      <c r="Q103" s="25">
        <v>0</v>
      </c>
      <c r="R103" s="45">
        <v>1</v>
      </c>
      <c r="S103" s="25">
        <v>148967.49</v>
      </c>
      <c r="T103" s="20">
        <v>300</v>
      </c>
      <c r="U103" s="45">
        <v>0</v>
      </c>
      <c r="V103" s="45">
        <v>300</v>
      </c>
      <c r="W103" s="20">
        <v>1</v>
      </c>
      <c r="X103" s="20">
        <v>300</v>
      </c>
      <c r="Y103" s="20">
        <v>1</v>
      </c>
      <c r="Z103" s="20">
        <v>0</v>
      </c>
      <c r="AA103" s="48">
        <v>60119.519999999997</v>
      </c>
      <c r="AB103" s="25">
        <v>152.97587786259541</v>
      </c>
      <c r="AC103" s="25" t="s">
        <v>28</v>
      </c>
      <c r="AD103" s="47" t="s">
        <v>28</v>
      </c>
      <c r="AE103" s="25" t="s">
        <v>28</v>
      </c>
      <c r="AF103" s="25">
        <v>1146684.23</v>
      </c>
      <c r="AG103" s="25">
        <v>-20662.439999999999</v>
      </c>
      <c r="AH103" s="25">
        <v>0</v>
      </c>
      <c r="AI103" s="25">
        <v>-27916.959999999999</v>
      </c>
      <c r="AJ103" s="25">
        <v>148967.49</v>
      </c>
      <c r="AK103" s="20">
        <v>1700</v>
      </c>
      <c r="AL103" s="25">
        <v>1536.25</v>
      </c>
      <c r="AM103" s="20">
        <v>0</v>
      </c>
      <c r="AN103" s="25">
        <v>0</v>
      </c>
      <c r="AO103" s="20">
        <v>0</v>
      </c>
      <c r="AP103" s="48">
        <v>0</v>
      </c>
      <c r="AQ103" s="25">
        <v>158393.20000000001</v>
      </c>
      <c r="AR103" s="25">
        <v>109895.54</v>
      </c>
      <c r="AS103" s="25">
        <v>-48497.660000000018</v>
      </c>
      <c r="AT103" s="25">
        <v>93640.960000000006</v>
      </c>
      <c r="AU103" s="25">
        <v>203536.5</v>
      </c>
      <c r="AV103" s="22">
        <v>122220.81</v>
      </c>
      <c r="AW103" s="22">
        <v>81315.69</v>
      </c>
      <c r="AX103" s="22">
        <v>111.21544150017371</v>
      </c>
      <c r="AY103" s="22">
        <v>60.04859570642121</v>
      </c>
      <c r="AZ103" s="22">
        <v>69720.179999999993</v>
      </c>
    </row>
    <row r="104" spans="1:52">
      <c r="A104" s="9">
        <v>13073059</v>
      </c>
      <c r="B104" s="5">
        <v>5362</v>
      </c>
      <c r="C104" s="5" t="s">
        <v>127</v>
      </c>
      <c r="D104" s="20">
        <v>339</v>
      </c>
      <c r="E104" s="20">
        <v>-25400</v>
      </c>
      <c r="F104" s="25">
        <v>44254.14</v>
      </c>
      <c r="G104" s="45">
        <v>1</v>
      </c>
      <c r="H104" s="25">
        <v>32070.7</v>
      </c>
      <c r="I104" s="25">
        <v>0</v>
      </c>
      <c r="J104" s="45">
        <v>1</v>
      </c>
      <c r="K104" s="25">
        <v>258269.85</v>
      </c>
      <c r="L104" s="654" t="s">
        <v>24</v>
      </c>
      <c r="M104" s="45" t="s">
        <v>24</v>
      </c>
      <c r="N104" s="45">
        <v>0</v>
      </c>
      <c r="O104" s="25">
        <v>0</v>
      </c>
      <c r="P104" s="45">
        <v>0</v>
      </c>
      <c r="Q104" s="25">
        <v>0</v>
      </c>
      <c r="R104" s="45">
        <v>1</v>
      </c>
      <c r="S104" s="25">
        <v>144737.21</v>
      </c>
      <c r="T104" s="20">
        <v>500</v>
      </c>
      <c r="U104" s="45">
        <v>0</v>
      </c>
      <c r="V104" s="45">
        <v>500</v>
      </c>
      <c r="W104" s="20">
        <v>0</v>
      </c>
      <c r="X104" s="20">
        <v>300</v>
      </c>
      <c r="Y104" s="20">
        <v>1</v>
      </c>
      <c r="Z104" s="20">
        <v>0</v>
      </c>
      <c r="AA104" s="48">
        <v>67205.59</v>
      </c>
      <c r="AB104" s="25">
        <v>198.24657817109144</v>
      </c>
      <c r="AC104" s="25" t="s">
        <v>28</v>
      </c>
      <c r="AD104" s="47" t="s">
        <v>28</v>
      </c>
      <c r="AE104" s="25" t="s">
        <v>28</v>
      </c>
      <c r="AF104" s="25">
        <v>622695.42000000004</v>
      </c>
      <c r="AG104" s="25">
        <v>21550.51</v>
      </c>
      <c r="AH104" s="25" t="s">
        <v>24</v>
      </c>
      <c r="AI104" s="25" t="s">
        <v>24</v>
      </c>
      <c r="AJ104" s="25">
        <v>144737.21</v>
      </c>
      <c r="AK104" s="20">
        <v>1500</v>
      </c>
      <c r="AL104" s="25">
        <v>1575.42</v>
      </c>
      <c r="AM104" s="20">
        <v>0</v>
      </c>
      <c r="AN104" s="25">
        <v>0</v>
      </c>
      <c r="AO104" s="20">
        <v>0</v>
      </c>
      <c r="AP104" s="48">
        <v>0</v>
      </c>
      <c r="AQ104" s="25">
        <v>122442.68</v>
      </c>
      <c r="AR104" s="25">
        <v>170216.15</v>
      </c>
      <c r="AS104" s="25">
        <v>47773.47</v>
      </c>
      <c r="AT104" s="25">
        <v>67423.23</v>
      </c>
      <c r="AU104" s="25">
        <v>237639.38</v>
      </c>
      <c r="AV104" s="25">
        <v>87953.77</v>
      </c>
      <c r="AW104" s="22">
        <v>149685.60999999999</v>
      </c>
      <c r="AX104" s="19">
        <v>0.51670000000000005</v>
      </c>
      <c r="AY104" s="19">
        <v>0.37009999999999998</v>
      </c>
      <c r="AZ104" s="25" t="s">
        <v>24</v>
      </c>
    </row>
    <row r="105" spans="1:52">
      <c r="A105" s="9">
        <v>13073073</v>
      </c>
      <c r="B105" s="5">
        <v>5362</v>
      </c>
      <c r="C105" s="5" t="s">
        <v>128</v>
      </c>
      <c r="D105" s="20">
        <v>1000</v>
      </c>
      <c r="E105" s="20">
        <v>108200</v>
      </c>
      <c r="F105" s="25">
        <v>143911.04999999999</v>
      </c>
      <c r="G105" s="45">
        <v>1</v>
      </c>
      <c r="H105" s="25">
        <v>104095.99</v>
      </c>
      <c r="I105" s="25">
        <v>0</v>
      </c>
      <c r="J105" s="45">
        <v>1</v>
      </c>
      <c r="K105" s="25">
        <v>422506.9</v>
      </c>
      <c r="L105" s="654" t="s">
        <v>24</v>
      </c>
      <c r="M105" s="45" t="s">
        <v>24</v>
      </c>
      <c r="N105" s="45">
        <v>1</v>
      </c>
      <c r="O105" s="25">
        <v>84873.919999999998</v>
      </c>
      <c r="P105" s="45">
        <v>0</v>
      </c>
      <c r="Q105" s="25">
        <v>0</v>
      </c>
      <c r="R105" s="45">
        <v>1</v>
      </c>
      <c r="S105" s="25">
        <v>504485.14</v>
      </c>
      <c r="T105" s="20">
        <v>330</v>
      </c>
      <c r="U105" s="45">
        <v>0</v>
      </c>
      <c r="V105" s="45">
        <v>480</v>
      </c>
      <c r="W105" s="20">
        <v>0</v>
      </c>
      <c r="X105" s="20">
        <v>300</v>
      </c>
      <c r="Y105" s="20">
        <v>1</v>
      </c>
      <c r="Z105" s="20">
        <v>0</v>
      </c>
      <c r="AA105" s="48">
        <v>544704.48</v>
      </c>
      <c r="AB105" s="25">
        <v>544.70447999999999</v>
      </c>
      <c r="AC105" s="25" t="s">
        <v>28</v>
      </c>
      <c r="AD105" s="47" t="s">
        <v>28</v>
      </c>
      <c r="AE105" s="25" t="s">
        <v>28</v>
      </c>
      <c r="AF105" s="25">
        <v>1432897.58</v>
      </c>
      <c r="AG105" s="25">
        <v>0</v>
      </c>
      <c r="AH105" s="25" t="s">
        <v>24</v>
      </c>
      <c r="AI105" s="25" t="s">
        <v>24</v>
      </c>
      <c r="AJ105" s="25">
        <v>504485.14</v>
      </c>
      <c r="AK105" s="20">
        <v>4400</v>
      </c>
      <c r="AL105" s="25">
        <v>4586.68</v>
      </c>
      <c r="AM105" s="20">
        <v>0</v>
      </c>
      <c r="AN105" s="25">
        <v>0</v>
      </c>
      <c r="AO105" s="20">
        <v>0</v>
      </c>
      <c r="AP105" s="48">
        <v>0</v>
      </c>
      <c r="AQ105" s="25">
        <v>374689.91</v>
      </c>
      <c r="AR105" s="25">
        <v>581469.12</v>
      </c>
      <c r="AS105" s="25">
        <v>206779.21000000002</v>
      </c>
      <c r="AT105" s="25">
        <v>228500.47</v>
      </c>
      <c r="AU105" s="25">
        <v>809969.59</v>
      </c>
      <c r="AV105" s="25">
        <v>269105.8</v>
      </c>
      <c r="AW105" s="22">
        <v>540863.79</v>
      </c>
      <c r="AX105" s="19">
        <v>0.46279999999999999</v>
      </c>
      <c r="AY105" s="19">
        <v>0.3322</v>
      </c>
      <c r="AZ105" s="25" t="s">
        <v>24</v>
      </c>
    </row>
    <row r="106" spans="1:52">
      <c r="A106" s="9">
        <v>13073079</v>
      </c>
      <c r="B106" s="5">
        <v>5362</v>
      </c>
      <c r="C106" s="5" t="s">
        <v>129</v>
      </c>
      <c r="D106" s="20">
        <v>1977</v>
      </c>
      <c r="E106" s="20">
        <v>-73000</v>
      </c>
      <c r="F106" s="25">
        <v>384095.47</v>
      </c>
      <c r="G106" s="45">
        <v>0</v>
      </c>
      <c r="H106" s="25">
        <v>0</v>
      </c>
      <c r="I106" s="25">
        <v>129646.43</v>
      </c>
      <c r="J106" s="45">
        <v>1</v>
      </c>
      <c r="K106" s="25">
        <v>4252093</v>
      </c>
      <c r="L106" s="654" t="s">
        <v>24</v>
      </c>
      <c r="M106" s="45" t="s">
        <v>24</v>
      </c>
      <c r="N106" s="45">
        <v>0</v>
      </c>
      <c r="O106" s="25">
        <v>0</v>
      </c>
      <c r="P106" s="45">
        <v>0</v>
      </c>
      <c r="Q106" s="25">
        <v>0</v>
      </c>
      <c r="R106" s="45">
        <v>1</v>
      </c>
      <c r="S106" s="25">
        <v>3255516.09</v>
      </c>
      <c r="T106" s="20">
        <v>300</v>
      </c>
      <c r="U106" s="45">
        <v>0</v>
      </c>
      <c r="V106" s="45">
        <v>400</v>
      </c>
      <c r="W106" s="20">
        <v>0</v>
      </c>
      <c r="X106" s="20">
        <v>350</v>
      </c>
      <c r="Y106" s="20">
        <v>0</v>
      </c>
      <c r="Z106" s="20">
        <v>0</v>
      </c>
      <c r="AA106" s="48">
        <v>5222696.4000000004</v>
      </c>
      <c r="AB106" s="25">
        <v>2641.7280728376331</v>
      </c>
      <c r="AC106" s="25" t="s">
        <v>28</v>
      </c>
      <c r="AD106" s="47" t="s">
        <v>28</v>
      </c>
      <c r="AE106" s="25" t="s">
        <v>28</v>
      </c>
      <c r="AF106" s="25">
        <v>15754414.939999999</v>
      </c>
      <c r="AG106" s="25">
        <v>65987.179999999993</v>
      </c>
      <c r="AH106" s="25" t="s">
        <v>24</v>
      </c>
      <c r="AI106" s="25" t="s">
        <v>24</v>
      </c>
      <c r="AJ106" s="25">
        <v>3255516.09</v>
      </c>
      <c r="AK106" s="20">
        <v>9300</v>
      </c>
      <c r="AL106" s="25">
        <v>8522.92</v>
      </c>
      <c r="AM106" s="20">
        <v>0</v>
      </c>
      <c r="AN106" s="25">
        <v>0</v>
      </c>
      <c r="AO106" s="20">
        <v>0</v>
      </c>
      <c r="AP106" s="48">
        <v>0</v>
      </c>
      <c r="AQ106" s="25">
        <v>791193.07</v>
      </c>
      <c r="AR106" s="25">
        <v>800671.1</v>
      </c>
      <c r="AS106" s="25">
        <v>9478.0300000000279</v>
      </c>
      <c r="AT106" s="25">
        <v>421392.08</v>
      </c>
      <c r="AU106" s="25">
        <v>1222063.18</v>
      </c>
      <c r="AV106" s="25">
        <v>577370.36</v>
      </c>
      <c r="AW106" s="25">
        <v>644692.81999999995</v>
      </c>
      <c r="AX106" s="55">
        <v>0.72109999999999996</v>
      </c>
      <c r="AY106" s="55">
        <v>0.47249999999999998</v>
      </c>
      <c r="AZ106" s="25" t="s">
        <v>24</v>
      </c>
    </row>
    <row r="107" spans="1:52">
      <c r="A107" s="9">
        <v>13073081</v>
      </c>
      <c r="B107" s="5">
        <v>5362</v>
      </c>
      <c r="C107" s="5" t="s">
        <v>130</v>
      </c>
      <c r="D107" s="20">
        <v>481</v>
      </c>
      <c r="E107" s="20">
        <v>-104300</v>
      </c>
      <c r="F107" s="25">
        <v>325618.99</v>
      </c>
      <c r="G107" s="45">
        <v>1</v>
      </c>
      <c r="H107" s="25">
        <v>317832.09000000003</v>
      </c>
      <c r="I107" s="25">
        <v>0</v>
      </c>
      <c r="J107" s="45">
        <v>1</v>
      </c>
      <c r="K107" s="25" t="s">
        <v>24</v>
      </c>
      <c r="L107" s="654" t="s">
        <v>24</v>
      </c>
      <c r="M107" s="45">
        <v>0</v>
      </c>
      <c r="N107" s="45">
        <v>1</v>
      </c>
      <c r="O107" s="25">
        <v>1554010.25</v>
      </c>
      <c r="P107" s="45">
        <v>0</v>
      </c>
      <c r="Q107" s="25">
        <v>0</v>
      </c>
      <c r="R107" s="45">
        <v>1</v>
      </c>
      <c r="S107" s="25">
        <v>1090272.49</v>
      </c>
      <c r="T107" s="20">
        <v>200</v>
      </c>
      <c r="U107" s="45">
        <v>1</v>
      </c>
      <c r="V107" s="45">
        <v>300</v>
      </c>
      <c r="W107" s="20">
        <v>1</v>
      </c>
      <c r="X107" s="20">
        <v>250</v>
      </c>
      <c r="Y107" s="20">
        <v>1</v>
      </c>
      <c r="Z107" s="20">
        <v>1</v>
      </c>
      <c r="AA107" s="48">
        <v>0</v>
      </c>
      <c r="AB107" s="25">
        <v>0</v>
      </c>
      <c r="AC107" s="25" t="s">
        <v>28</v>
      </c>
      <c r="AD107" s="47" t="s">
        <v>28</v>
      </c>
      <c r="AE107" s="25" t="s">
        <v>28</v>
      </c>
      <c r="AF107" s="25">
        <v>2100209.94</v>
      </c>
      <c r="AG107" s="25">
        <v>0</v>
      </c>
      <c r="AH107" s="25">
        <v>0</v>
      </c>
      <c r="AI107" s="25">
        <v>325618.99</v>
      </c>
      <c r="AJ107" s="25">
        <v>1090272.49</v>
      </c>
      <c r="AK107" s="20">
        <v>1000</v>
      </c>
      <c r="AL107" s="25">
        <v>1051.68</v>
      </c>
      <c r="AM107" s="20">
        <v>0</v>
      </c>
      <c r="AN107" s="25">
        <v>0</v>
      </c>
      <c r="AO107" s="20">
        <v>0</v>
      </c>
      <c r="AP107" s="48">
        <v>0</v>
      </c>
      <c r="AQ107" s="25">
        <v>297235.48</v>
      </c>
      <c r="AR107" s="25">
        <v>579497.29</v>
      </c>
      <c r="AS107" s="25">
        <v>282261.81000000006</v>
      </c>
      <c r="AT107" s="25">
        <v>52673.95</v>
      </c>
      <c r="AU107" s="25">
        <v>632171.24</v>
      </c>
      <c r="AV107" s="22">
        <v>166308.51999999999</v>
      </c>
      <c r="AW107" s="22">
        <v>465862.72</v>
      </c>
      <c r="AX107" s="22">
        <v>28.698757158985156</v>
      </c>
      <c r="AY107" s="22">
        <v>26.30751123698699</v>
      </c>
      <c r="AZ107" s="22">
        <v>94869.77</v>
      </c>
    </row>
    <row r="108" spans="1:52">
      <c r="A108" s="9">
        <v>13073092</v>
      </c>
      <c r="B108" s="5">
        <v>5362</v>
      </c>
      <c r="C108" s="5" t="s">
        <v>131</v>
      </c>
      <c r="D108" s="20">
        <v>728</v>
      </c>
      <c r="E108" s="20">
        <v>-122700</v>
      </c>
      <c r="F108" s="25">
        <v>113354.42</v>
      </c>
      <c r="G108" s="45">
        <v>1</v>
      </c>
      <c r="H108" s="25">
        <v>144401.81</v>
      </c>
      <c r="I108" s="25">
        <v>0</v>
      </c>
      <c r="J108" s="45">
        <v>1</v>
      </c>
      <c r="K108" s="25" t="s">
        <v>24</v>
      </c>
      <c r="L108" s="654" t="s">
        <v>24</v>
      </c>
      <c r="M108" s="45">
        <v>0</v>
      </c>
      <c r="N108" s="45">
        <v>1</v>
      </c>
      <c r="O108" s="25">
        <v>788367.52</v>
      </c>
      <c r="P108" s="45">
        <v>0</v>
      </c>
      <c r="Q108" s="25">
        <v>0</v>
      </c>
      <c r="R108" s="45">
        <v>1</v>
      </c>
      <c r="S108" s="25">
        <v>356329.88</v>
      </c>
      <c r="T108" s="20">
        <v>400</v>
      </c>
      <c r="U108" s="45">
        <v>0</v>
      </c>
      <c r="V108" s="45">
        <v>400</v>
      </c>
      <c r="W108" s="20">
        <v>0</v>
      </c>
      <c r="X108" s="20">
        <v>300</v>
      </c>
      <c r="Y108" s="20">
        <v>1</v>
      </c>
      <c r="Z108" s="20">
        <v>0</v>
      </c>
      <c r="AA108" s="48">
        <v>194102.06</v>
      </c>
      <c r="AB108" s="25">
        <v>266.6237087912088</v>
      </c>
      <c r="AC108" s="25" t="s">
        <v>28</v>
      </c>
      <c r="AD108" s="47" t="s">
        <v>28</v>
      </c>
      <c r="AE108" s="25" t="s">
        <v>28</v>
      </c>
      <c r="AF108" s="25">
        <v>870654.96</v>
      </c>
      <c r="AG108" s="25">
        <v>0</v>
      </c>
      <c r="AH108" s="25">
        <v>144401.81</v>
      </c>
      <c r="AI108" s="25">
        <v>113354.42</v>
      </c>
      <c r="AJ108" s="25">
        <v>356329.88</v>
      </c>
      <c r="AK108" s="20">
        <v>2600</v>
      </c>
      <c r="AL108" s="25">
        <v>2824.5</v>
      </c>
      <c r="AM108" s="20">
        <v>0</v>
      </c>
      <c r="AN108" s="25">
        <v>0</v>
      </c>
      <c r="AO108" s="20">
        <v>0</v>
      </c>
      <c r="AP108" s="48">
        <v>0</v>
      </c>
      <c r="AQ108" s="25">
        <v>262070.5</v>
      </c>
      <c r="AR108" s="25">
        <v>352700.23</v>
      </c>
      <c r="AS108" s="25">
        <v>90629.729999999981</v>
      </c>
      <c r="AT108" s="25">
        <v>169246.23</v>
      </c>
      <c r="AU108" s="25">
        <v>521946.45999999996</v>
      </c>
      <c r="AV108" s="22">
        <v>205409.72</v>
      </c>
      <c r="AW108" s="22">
        <v>316536.74</v>
      </c>
      <c r="AX108" s="22">
        <v>121.36738289532357</v>
      </c>
      <c r="AY108" s="22">
        <v>39.354557553661735</v>
      </c>
      <c r="AZ108" s="22">
        <v>117174.83</v>
      </c>
    </row>
    <row r="109" spans="1:52">
      <c r="A109" s="9">
        <v>13073095</v>
      </c>
      <c r="B109" s="5">
        <v>5362</v>
      </c>
      <c r="C109" s="5" t="s">
        <v>132</v>
      </c>
      <c r="D109" s="20">
        <v>559</v>
      </c>
      <c r="E109" s="20">
        <v>-32900</v>
      </c>
      <c r="F109" s="25">
        <v>-27642.99</v>
      </c>
      <c r="G109" s="45">
        <v>0</v>
      </c>
      <c r="H109" s="25">
        <v>0</v>
      </c>
      <c r="I109" s="25">
        <v>40238.71</v>
      </c>
      <c r="J109" s="45">
        <v>1</v>
      </c>
      <c r="K109" s="25">
        <v>51473.88</v>
      </c>
      <c r="L109" s="654" t="s">
        <v>24</v>
      </c>
      <c r="M109" s="45" t="s">
        <v>24</v>
      </c>
      <c r="N109" s="45">
        <v>0</v>
      </c>
      <c r="O109" s="25">
        <v>0</v>
      </c>
      <c r="P109" s="45">
        <v>0</v>
      </c>
      <c r="Q109" s="25">
        <v>0</v>
      </c>
      <c r="R109" s="45">
        <v>1</v>
      </c>
      <c r="S109" s="25">
        <v>157395.48000000001</v>
      </c>
      <c r="T109" s="20">
        <v>300</v>
      </c>
      <c r="U109" s="45">
        <v>0</v>
      </c>
      <c r="V109" s="45">
        <v>300</v>
      </c>
      <c r="W109" s="20">
        <v>1</v>
      </c>
      <c r="X109" s="20">
        <v>300</v>
      </c>
      <c r="Y109" s="20">
        <v>1</v>
      </c>
      <c r="Z109" s="20">
        <v>0</v>
      </c>
      <c r="AA109" s="48">
        <v>197131.16</v>
      </c>
      <c r="AB109" s="25">
        <v>352.64966010733451</v>
      </c>
      <c r="AC109" s="25" t="s">
        <v>28</v>
      </c>
      <c r="AD109" s="47" t="s">
        <v>28</v>
      </c>
      <c r="AE109" s="25" t="s">
        <v>28</v>
      </c>
      <c r="AF109" s="25">
        <v>1819951.4</v>
      </c>
      <c r="AG109" s="25">
        <v>0</v>
      </c>
      <c r="AH109" s="25" t="s">
        <v>24</v>
      </c>
      <c r="AI109" s="25" t="s">
        <v>24</v>
      </c>
      <c r="AJ109" s="25">
        <v>157395.48000000001</v>
      </c>
      <c r="AK109" s="20">
        <v>2100</v>
      </c>
      <c r="AL109" s="25">
        <v>2102.5</v>
      </c>
      <c r="AM109" s="20">
        <v>0</v>
      </c>
      <c r="AN109" s="25">
        <v>0</v>
      </c>
      <c r="AO109" s="20">
        <v>0</v>
      </c>
      <c r="AP109" s="48">
        <v>0</v>
      </c>
      <c r="AQ109" s="25">
        <v>210130.03</v>
      </c>
      <c r="AR109" s="25">
        <v>252314.44</v>
      </c>
      <c r="AS109" s="25">
        <v>42184.41</v>
      </c>
      <c r="AT109" s="25">
        <v>158901.68</v>
      </c>
      <c r="AU109" s="25">
        <v>411216.12</v>
      </c>
      <c r="AV109" s="25">
        <v>152282</v>
      </c>
      <c r="AW109" s="22">
        <v>258934.12</v>
      </c>
      <c r="AX109" s="19">
        <v>0.60350000000000004</v>
      </c>
      <c r="AY109" s="19">
        <v>0.37030000000000002</v>
      </c>
      <c r="AZ109" s="25" t="s">
        <v>24</v>
      </c>
    </row>
    <row r="110" spans="1:52">
      <c r="A110" s="9"/>
      <c r="B110" s="5"/>
      <c r="C110" s="5"/>
      <c r="D110" s="20"/>
      <c r="E110" s="20"/>
      <c r="F110" s="25"/>
      <c r="G110" s="45"/>
      <c r="H110" s="25"/>
      <c r="I110" s="25"/>
      <c r="J110" s="45"/>
      <c r="K110" s="25"/>
      <c r="L110" s="654"/>
      <c r="M110" s="45"/>
      <c r="N110" s="45"/>
      <c r="O110" s="25"/>
      <c r="P110" s="45"/>
      <c r="Q110" s="25"/>
      <c r="R110" s="45"/>
      <c r="S110" s="25"/>
      <c r="T110" s="20"/>
      <c r="U110" s="45"/>
      <c r="V110" s="45"/>
      <c r="W110" s="20"/>
      <c r="X110" s="20"/>
      <c r="Y110" s="20"/>
      <c r="Z110" s="20"/>
      <c r="AA110" s="48"/>
      <c r="AB110" s="25"/>
      <c r="AC110" s="25"/>
      <c r="AD110" s="47"/>
      <c r="AE110" s="25"/>
      <c r="AF110" s="25"/>
      <c r="AG110" s="25"/>
      <c r="AH110" s="25"/>
      <c r="AI110" s="25"/>
      <c r="AJ110" s="25"/>
      <c r="AK110" s="20"/>
      <c r="AL110" s="25"/>
      <c r="AM110" s="20"/>
      <c r="AN110" s="25"/>
      <c r="AO110" s="20"/>
      <c r="AP110" s="48"/>
      <c r="AQ110" s="25"/>
      <c r="AR110" s="25"/>
      <c r="AS110" s="25"/>
      <c r="AT110" s="25"/>
      <c r="AU110" s="25"/>
      <c r="AV110" s="22"/>
      <c r="AW110" s="22"/>
      <c r="AX110" s="23"/>
      <c r="AY110" s="23"/>
      <c r="AZ110" s="22"/>
    </row>
    <row r="111" spans="1:52">
      <c r="A111" s="5" t="s">
        <v>133</v>
      </c>
      <c r="B111" s="5"/>
      <c r="C111" s="5"/>
      <c r="D111" s="20"/>
      <c r="E111" s="20"/>
      <c r="F111" s="25"/>
      <c r="G111" s="45"/>
      <c r="H111" s="25"/>
      <c r="I111" s="25"/>
      <c r="J111" s="45"/>
      <c r="K111" s="25"/>
      <c r="L111" s="654"/>
      <c r="M111" s="45"/>
      <c r="N111" s="45"/>
      <c r="O111" s="25"/>
      <c r="P111" s="45"/>
      <c r="Q111" s="25"/>
      <c r="R111" s="45"/>
      <c r="S111" s="25"/>
      <c r="T111" s="20"/>
      <c r="U111" s="45"/>
      <c r="V111" s="45"/>
      <c r="W111" s="20"/>
      <c r="X111" s="20"/>
      <c r="Y111" s="20"/>
      <c r="Z111" s="20"/>
      <c r="AA111" s="25"/>
      <c r="AB111" s="25"/>
      <c r="AC111" s="25"/>
      <c r="AD111" s="20"/>
      <c r="AE111" s="39"/>
      <c r="AF111" s="25"/>
      <c r="AG111" s="25"/>
      <c r="AH111" s="25"/>
      <c r="AI111" s="25"/>
      <c r="AJ111" s="25"/>
      <c r="AK111" s="20"/>
      <c r="AL111" s="25"/>
      <c r="AM111" s="20"/>
      <c r="AN111" s="25"/>
      <c r="AO111" s="20"/>
      <c r="AP111" s="25"/>
      <c r="AQ111" s="25"/>
      <c r="AR111" s="25"/>
      <c r="AS111" s="25"/>
      <c r="AT111" s="25"/>
      <c r="AU111" s="25"/>
      <c r="AV111" s="22"/>
      <c r="AW111" s="22"/>
      <c r="AX111" s="23"/>
      <c r="AY111" s="23"/>
      <c r="AZ111" s="22"/>
    </row>
    <row r="112" spans="1:52">
      <c r="A112" s="40"/>
      <c r="B112" s="40"/>
      <c r="C112" s="40"/>
      <c r="D112" s="67"/>
      <c r="E112" s="63"/>
      <c r="F112" s="72"/>
      <c r="G112" s="76"/>
      <c r="H112" s="72"/>
      <c r="I112" s="72"/>
      <c r="J112" s="76"/>
      <c r="K112" s="72"/>
      <c r="L112" s="660"/>
      <c r="M112" s="76"/>
      <c r="N112" s="76"/>
      <c r="O112" s="72"/>
      <c r="P112" s="76"/>
      <c r="Q112" s="72"/>
      <c r="R112" s="76"/>
      <c r="S112" s="72"/>
      <c r="T112" s="63"/>
      <c r="U112" s="76"/>
      <c r="V112" s="76"/>
      <c r="W112" s="63"/>
      <c r="X112" s="63"/>
      <c r="Y112" s="63"/>
      <c r="Z112" s="63"/>
      <c r="AA112" s="72"/>
      <c r="AB112" s="72"/>
      <c r="AC112" s="7"/>
      <c r="AD112" s="7"/>
      <c r="AE112" s="7"/>
      <c r="AF112" s="72"/>
      <c r="AG112" s="72"/>
      <c r="AH112" s="72"/>
      <c r="AI112" s="72"/>
      <c r="AJ112" s="72"/>
      <c r="AK112" s="63"/>
      <c r="AL112" s="72"/>
      <c r="AM112" s="63"/>
      <c r="AN112" s="72"/>
      <c r="AO112" s="63"/>
      <c r="AP112" s="72"/>
      <c r="AQ112" s="72"/>
      <c r="AR112" s="72"/>
      <c r="AS112" s="72"/>
      <c r="AT112" s="72"/>
      <c r="AU112" s="72"/>
      <c r="AV112" s="37"/>
      <c r="AW112" s="37"/>
      <c r="AX112" s="6"/>
      <c r="AY112" s="6"/>
      <c r="AZ112" s="83"/>
    </row>
    <row r="113" spans="1:52">
      <c r="A113" s="40"/>
      <c r="B113" s="40"/>
      <c r="C113" s="40"/>
      <c r="D113" s="67"/>
      <c r="E113" s="63"/>
      <c r="F113" s="72"/>
      <c r="G113" s="76"/>
      <c r="H113" s="72"/>
      <c r="I113" s="72"/>
      <c r="J113" s="76"/>
      <c r="K113" s="72"/>
      <c r="L113" s="660"/>
      <c r="M113" s="76"/>
      <c r="N113" s="76"/>
      <c r="O113" s="72"/>
      <c r="P113" s="76"/>
      <c r="Q113" s="72"/>
      <c r="R113" s="76"/>
      <c r="S113" s="72"/>
      <c r="T113" s="63"/>
      <c r="U113" s="76"/>
      <c r="V113" s="76"/>
      <c r="W113" s="63"/>
      <c r="X113" s="63"/>
      <c r="Y113" s="63"/>
      <c r="Z113" s="63"/>
      <c r="AA113" s="72"/>
      <c r="AB113" s="72"/>
      <c r="AC113" s="7"/>
      <c r="AD113" s="7"/>
      <c r="AE113" s="7"/>
      <c r="AF113" s="72"/>
      <c r="AG113" s="72"/>
      <c r="AH113" s="72"/>
      <c r="AI113" s="72"/>
      <c r="AJ113" s="72"/>
      <c r="AK113" s="63"/>
      <c r="AL113" s="72"/>
      <c r="AM113" s="63"/>
      <c r="AN113" s="72"/>
      <c r="AO113" s="63"/>
      <c r="AP113" s="72"/>
      <c r="AQ113" s="72"/>
      <c r="AR113" s="72"/>
      <c r="AS113" s="72"/>
      <c r="AT113" s="72"/>
      <c r="AU113" s="72"/>
      <c r="AV113" s="37"/>
      <c r="AW113" s="37"/>
      <c r="AX113" s="6"/>
      <c r="AY113" s="6"/>
      <c r="AZ113" s="83"/>
    </row>
    <row r="114" spans="1:52">
      <c r="A114" s="40"/>
      <c r="B114" s="40"/>
      <c r="C114" s="40"/>
      <c r="D114" s="67"/>
      <c r="E114" s="63"/>
      <c r="F114" s="72"/>
      <c r="G114" s="76"/>
      <c r="H114" s="72"/>
      <c r="I114" s="72"/>
      <c r="J114" s="76"/>
      <c r="K114" s="72"/>
      <c r="L114" s="660"/>
      <c r="M114" s="76"/>
      <c r="N114" s="76"/>
      <c r="O114" s="72"/>
      <c r="P114" s="76"/>
      <c r="Q114" s="72"/>
      <c r="R114" s="76"/>
      <c r="S114" s="72"/>
      <c r="T114" s="63"/>
      <c r="U114" s="76"/>
      <c r="V114" s="76"/>
      <c r="W114" s="63"/>
      <c r="X114" s="63"/>
      <c r="Y114" s="63"/>
      <c r="Z114" s="63"/>
      <c r="AA114" s="72"/>
      <c r="AB114" s="72"/>
      <c r="AC114" s="7"/>
      <c r="AD114" s="7"/>
      <c r="AE114" s="7"/>
      <c r="AF114" s="72"/>
      <c r="AG114" s="72"/>
      <c r="AH114" s="72"/>
      <c r="AI114" s="72"/>
      <c r="AJ114" s="72"/>
      <c r="AK114" s="63"/>
      <c r="AL114" s="72"/>
      <c r="AM114" s="63"/>
      <c r="AN114" s="72"/>
      <c r="AO114" s="63"/>
      <c r="AP114" s="72"/>
      <c r="AQ114" s="72"/>
      <c r="AR114" s="72"/>
      <c r="AS114" s="72"/>
      <c r="AT114" s="72"/>
      <c r="AU114" s="72"/>
      <c r="AV114" s="37"/>
      <c r="AW114" s="37"/>
      <c r="AX114" s="6"/>
      <c r="AY114" s="6"/>
      <c r="AZ114" s="83"/>
    </row>
    <row r="115" spans="1:52">
      <c r="A115" s="40"/>
      <c r="B115" s="40"/>
      <c r="C115" s="40"/>
      <c r="D115" s="67"/>
      <c r="E115" s="63"/>
      <c r="F115" s="72"/>
      <c r="G115" s="76"/>
      <c r="H115" s="72"/>
      <c r="I115" s="72"/>
      <c r="J115" s="76"/>
      <c r="K115" s="72"/>
      <c r="L115" s="660"/>
      <c r="M115" s="76"/>
      <c r="N115" s="76"/>
      <c r="O115" s="72"/>
      <c r="P115" s="76"/>
      <c r="Q115" s="72"/>
      <c r="R115" s="76"/>
      <c r="S115" s="72"/>
      <c r="T115" s="63"/>
      <c r="U115" s="76"/>
      <c r="V115" s="76"/>
      <c r="W115" s="63"/>
      <c r="X115" s="63"/>
      <c r="Y115" s="63"/>
      <c r="Z115" s="63"/>
      <c r="AA115" s="72"/>
      <c r="AB115" s="72"/>
      <c r="AC115" s="7"/>
      <c r="AD115" s="7"/>
      <c r="AE115" s="7"/>
      <c r="AF115" s="72"/>
      <c r="AG115" s="72"/>
      <c r="AH115" s="72"/>
      <c r="AI115" s="72"/>
      <c r="AJ115" s="72"/>
      <c r="AK115" s="63"/>
      <c r="AL115" s="72"/>
      <c r="AM115" s="63"/>
      <c r="AN115" s="72"/>
      <c r="AO115" s="63"/>
      <c r="AP115" s="72"/>
      <c r="AQ115" s="72"/>
      <c r="AR115" s="72"/>
      <c r="AS115" s="72"/>
      <c r="AT115" s="72"/>
      <c r="AU115" s="72"/>
      <c r="AV115" s="37"/>
      <c r="AW115" s="37"/>
      <c r="AX115" s="6"/>
      <c r="AY115" s="6"/>
      <c r="AZ115" s="83"/>
    </row>
    <row r="116" spans="1:52">
      <c r="A116" s="40"/>
      <c r="B116" s="40"/>
      <c r="C116" s="40"/>
      <c r="D116" s="67"/>
      <c r="E116" s="63"/>
      <c r="F116" s="72"/>
      <c r="G116" s="76"/>
      <c r="H116" s="72"/>
      <c r="I116" s="72"/>
      <c r="J116" s="76"/>
      <c r="K116" s="72"/>
      <c r="L116" s="660"/>
      <c r="M116" s="76"/>
      <c r="N116" s="76"/>
      <c r="O116" s="72"/>
      <c r="P116" s="76"/>
      <c r="Q116" s="72"/>
      <c r="R116" s="76"/>
      <c r="S116" s="72"/>
      <c r="T116" s="63"/>
      <c r="U116" s="76"/>
      <c r="V116" s="76"/>
      <c r="W116" s="63"/>
      <c r="X116" s="63"/>
      <c r="Y116" s="63"/>
      <c r="Z116" s="63"/>
      <c r="AA116" s="72"/>
      <c r="AB116" s="72"/>
      <c r="AC116" s="7"/>
      <c r="AD116" s="7"/>
      <c r="AE116" s="7"/>
      <c r="AF116" s="72"/>
      <c r="AG116" s="72"/>
      <c r="AH116" s="72"/>
      <c r="AI116" s="72"/>
      <c r="AJ116" s="72"/>
      <c r="AK116" s="63"/>
      <c r="AL116" s="72"/>
      <c r="AM116" s="63"/>
      <c r="AN116" s="72"/>
      <c r="AO116" s="63"/>
      <c r="AP116" s="72"/>
      <c r="AQ116" s="72"/>
      <c r="AR116" s="72"/>
      <c r="AS116" s="72"/>
      <c r="AT116" s="72"/>
      <c r="AU116" s="72"/>
      <c r="AV116" s="37"/>
      <c r="AW116" s="37"/>
      <c r="AX116" s="6"/>
      <c r="AY116" s="6"/>
      <c r="AZ116" s="83"/>
    </row>
    <row r="117" spans="1:52">
      <c r="A117" s="40"/>
      <c r="B117" s="40"/>
      <c r="C117" s="40"/>
      <c r="D117" s="67"/>
      <c r="E117" s="63"/>
      <c r="F117" s="72"/>
      <c r="G117" s="76"/>
      <c r="H117" s="72"/>
      <c r="I117" s="72"/>
      <c r="J117" s="76"/>
      <c r="K117" s="72"/>
      <c r="L117" s="660"/>
      <c r="M117" s="76"/>
      <c r="N117" s="76"/>
      <c r="O117" s="72"/>
      <c r="P117" s="76"/>
      <c r="Q117" s="72"/>
      <c r="R117" s="76"/>
      <c r="S117" s="72"/>
      <c r="T117" s="63"/>
      <c r="U117" s="76"/>
      <c r="V117" s="76"/>
      <c r="W117" s="63"/>
      <c r="X117" s="63"/>
      <c r="Y117" s="63"/>
      <c r="Z117" s="63"/>
      <c r="AA117" s="72"/>
      <c r="AB117" s="72"/>
      <c r="AC117" s="7"/>
      <c r="AD117" s="7"/>
      <c r="AE117" s="7"/>
      <c r="AF117" s="72"/>
      <c r="AG117" s="72"/>
      <c r="AH117" s="72"/>
      <c r="AI117" s="72"/>
      <c r="AJ117" s="72"/>
      <c r="AK117" s="63"/>
      <c r="AL117" s="72"/>
      <c r="AM117" s="63"/>
      <c r="AN117" s="72"/>
      <c r="AO117" s="63"/>
      <c r="AP117" s="72"/>
      <c r="AQ117" s="72"/>
      <c r="AR117" s="72"/>
      <c r="AS117" s="72"/>
      <c r="AT117" s="72"/>
      <c r="AU117" s="72"/>
      <c r="AV117" s="37"/>
      <c r="AW117" s="37"/>
      <c r="AX117" s="6"/>
      <c r="AY117" s="6"/>
      <c r="AZ117" s="83"/>
    </row>
    <row r="118" spans="1:52">
      <c r="A118" s="40"/>
      <c r="B118" s="40"/>
      <c r="C118" s="40"/>
      <c r="D118" s="67"/>
      <c r="E118" s="63"/>
      <c r="F118" s="72"/>
      <c r="G118" s="76"/>
      <c r="H118" s="72"/>
      <c r="I118" s="72"/>
      <c r="J118" s="76"/>
      <c r="K118" s="72"/>
      <c r="L118" s="660"/>
      <c r="M118" s="76"/>
      <c r="N118" s="76"/>
      <c r="O118" s="72"/>
      <c r="P118" s="76"/>
      <c r="Q118" s="72"/>
      <c r="R118" s="76"/>
      <c r="S118" s="72"/>
      <c r="T118" s="63"/>
      <c r="U118" s="76"/>
      <c r="V118" s="76"/>
      <c r="W118" s="63"/>
      <c r="X118" s="63"/>
      <c r="Y118" s="63"/>
      <c r="Z118" s="63"/>
      <c r="AA118" s="72"/>
      <c r="AB118" s="72"/>
      <c r="AC118" s="7"/>
      <c r="AD118" s="7"/>
      <c r="AE118" s="7"/>
      <c r="AF118" s="72"/>
      <c r="AG118" s="72"/>
      <c r="AH118" s="72"/>
      <c r="AI118" s="72"/>
      <c r="AJ118" s="72"/>
      <c r="AK118" s="63"/>
      <c r="AL118" s="72"/>
      <c r="AM118" s="63"/>
      <c r="AN118" s="72"/>
      <c r="AO118" s="63"/>
      <c r="AP118" s="72"/>
      <c r="AQ118" s="72"/>
      <c r="AR118" s="72"/>
      <c r="AS118" s="72"/>
      <c r="AT118" s="72"/>
      <c r="AU118" s="72"/>
      <c r="AV118" s="37"/>
      <c r="AW118" s="37"/>
      <c r="AX118" s="6"/>
      <c r="AY118" s="6"/>
      <c r="AZ118" s="83"/>
    </row>
    <row r="119" spans="1:52">
      <c r="A119" s="40"/>
      <c r="B119" s="40"/>
      <c r="C119" s="40"/>
      <c r="D119" s="67"/>
      <c r="E119" s="63"/>
      <c r="F119" s="72"/>
      <c r="G119" s="76"/>
      <c r="H119" s="72"/>
      <c r="I119" s="72"/>
      <c r="J119" s="76"/>
      <c r="K119" s="72"/>
      <c r="L119" s="660"/>
      <c r="M119" s="76"/>
      <c r="N119" s="76"/>
      <c r="O119" s="72"/>
      <c r="P119" s="76"/>
      <c r="Q119" s="72"/>
      <c r="R119" s="76"/>
      <c r="S119" s="72"/>
      <c r="T119" s="63"/>
      <c r="U119" s="76"/>
      <c r="V119" s="76"/>
      <c r="W119" s="63"/>
      <c r="X119" s="63"/>
      <c r="Y119" s="63"/>
      <c r="Z119" s="63"/>
      <c r="AA119" s="72"/>
      <c r="AB119" s="72"/>
      <c r="AC119" s="7"/>
      <c r="AD119" s="7"/>
      <c r="AE119" s="7"/>
      <c r="AF119" s="72"/>
      <c r="AG119" s="72"/>
      <c r="AH119" s="72"/>
      <c r="AI119" s="72"/>
      <c r="AJ119" s="72"/>
      <c r="AK119" s="63"/>
      <c r="AL119" s="72"/>
      <c r="AM119" s="63"/>
      <c r="AN119" s="72"/>
      <c r="AO119" s="63"/>
      <c r="AP119" s="72"/>
      <c r="AQ119" s="72"/>
      <c r="AR119" s="72"/>
      <c r="AS119" s="72"/>
      <c r="AT119" s="72"/>
      <c r="AU119" s="72"/>
      <c r="AV119" s="37"/>
      <c r="AW119" s="37"/>
      <c r="AX119" s="6"/>
      <c r="AY119" s="6"/>
      <c r="AZ119" s="83"/>
    </row>
    <row r="120" spans="1:52">
      <c r="A120" s="40"/>
      <c r="B120" s="40"/>
      <c r="C120" s="40"/>
      <c r="D120" s="67"/>
      <c r="E120" s="63"/>
      <c r="F120" s="72"/>
      <c r="G120" s="76"/>
      <c r="H120" s="72"/>
      <c r="I120" s="72"/>
      <c r="J120" s="76"/>
      <c r="K120" s="72"/>
      <c r="L120" s="660"/>
      <c r="M120" s="76"/>
      <c r="N120" s="76"/>
      <c r="O120" s="72"/>
      <c r="P120" s="76"/>
      <c r="Q120" s="72"/>
      <c r="R120" s="76"/>
      <c r="S120" s="72"/>
      <c r="T120" s="63"/>
      <c r="U120" s="76"/>
      <c r="V120" s="76"/>
      <c r="W120" s="63"/>
      <c r="X120" s="63"/>
      <c r="Y120" s="63"/>
      <c r="Z120" s="63"/>
      <c r="AA120" s="72"/>
      <c r="AB120" s="72"/>
      <c r="AC120" s="7"/>
      <c r="AD120" s="7"/>
      <c r="AE120" s="7"/>
      <c r="AF120" s="72"/>
      <c r="AG120" s="72"/>
      <c r="AH120" s="72"/>
      <c r="AI120" s="72"/>
      <c r="AJ120" s="72"/>
      <c r="AK120" s="63"/>
      <c r="AL120" s="72"/>
      <c r="AM120" s="63"/>
      <c r="AN120" s="72"/>
      <c r="AO120" s="63"/>
      <c r="AP120" s="72"/>
      <c r="AQ120" s="72"/>
      <c r="AR120" s="72"/>
      <c r="AS120" s="72"/>
      <c r="AT120" s="72"/>
      <c r="AU120" s="72"/>
      <c r="AV120" s="37"/>
      <c r="AW120" s="37"/>
      <c r="AX120" s="6"/>
      <c r="AY120" s="6"/>
      <c r="AZ120" s="83"/>
    </row>
    <row r="121" spans="1:52">
      <c r="A121" s="40"/>
      <c r="B121" s="40"/>
      <c r="C121" s="40"/>
      <c r="D121" s="67"/>
      <c r="E121" s="63"/>
      <c r="F121" s="72"/>
      <c r="G121" s="76"/>
      <c r="H121" s="72"/>
      <c r="I121" s="72"/>
      <c r="J121" s="76"/>
      <c r="K121" s="72"/>
      <c r="L121" s="660"/>
      <c r="M121" s="76"/>
      <c r="N121" s="76"/>
      <c r="O121" s="72"/>
      <c r="P121" s="76"/>
      <c r="Q121" s="72"/>
      <c r="R121" s="76"/>
      <c r="S121" s="72"/>
      <c r="T121" s="63"/>
      <c r="U121" s="76"/>
      <c r="V121" s="76"/>
      <c r="W121" s="63"/>
      <c r="X121" s="63"/>
      <c r="Y121" s="63"/>
      <c r="Z121" s="63"/>
      <c r="AA121" s="72"/>
      <c r="AB121" s="72"/>
      <c r="AC121" s="7"/>
      <c r="AD121" s="7"/>
      <c r="AE121" s="7"/>
      <c r="AF121" s="72"/>
      <c r="AG121" s="72"/>
      <c r="AH121" s="72"/>
      <c r="AI121" s="72"/>
      <c r="AJ121" s="72"/>
      <c r="AK121" s="63"/>
      <c r="AL121" s="72"/>
      <c r="AM121" s="63"/>
      <c r="AN121" s="72"/>
      <c r="AO121" s="63"/>
      <c r="AP121" s="72"/>
      <c r="AQ121" s="72"/>
      <c r="AR121" s="72"/>
      <c r="AS121" s="72"/>
      <c r="AT121" s="72"/>
      <c r="AU121" s="72"/>
      <c r="AV121" s="37"/>
      <c r="AW121" s="37"/>
      <c r="AX121" s="6"/>
      <c r="AY121" s="6"/>
      <c r="AZ121" s="83"/>
    </row>
    <row r="122" spans="1:52">
      <c r="A122" s="40"/>
      <c r="B122" s="40"/>
      <c r="C122" s="40"/>
      <c r="D122" s="67"/>
      <c r="E122" s="63"/>
      <c r="F122" s="72"/>
      <c r="G122" s="76"/>
      <c r="H122" s="72"/>
      <c r="I122" s="72"/>
      <c r="J122" s="76"/>
      <c r="K122" s="72"/>
      <c r="L122" s="660"/>
      <c r="M122" s="76"/>
      <c r="N122" s="76"/>
      <c r="O122" s="72"/>
      <c r="P122" s="76"/>
      <c r="Q122" s="72"/>
      <c r="R122" s="76"/>
      <c r="S122" s="72"/>
      <c r="T122" s="63"/>
      <c r="U122" s="76"/>
      <c r="V122" s="76"/>
      <c r="W122" s="63"/>
      <c r="X122" s="63"/>
      <c r="Y122" s="63"/>
      <c r="Z122" s="63"/>
      <c r="AA122" s="72"/>
      <c r="AB122" s="72"/>
      <c r="AC122" s="7"/>
      <c r="AD122" s="7"/>
      <c r="AE122" s="7"/>
      <c r="AF122" s="72"/>
      <c r="AG122" s="72"/>
      <c r="AH122" s="72"/>
      <c r="AI122" s="72"/>
      <c r="AJ122" s="72"/>
      <c r="AK122" s="63"/>
      <c r="AL122" s="72"/>
      <c r="AM122" s="63"/>
      <c r="AN122" s="72"/>
      <c r="AO122" s="63"/>
      <c r="AP122" s="72"/>
      <c r="AQ122" s="72"/>
      <c r="AR122" s="72"/>
      <c r="AS122" s="72"/>
      <c r="AT122" s="72"/>
      <c r="AU122" s="72"/>
      <c r="AV122" s="37"/>
      <c r="AW122" s="37"/>
      <c r="AX122" s="6"/>
      <c r="AY122" s="6"/>
      <c r="AZ122" s="83"/>
    </row>
    <row r="123" spans="1:52">
      <c r="A123" s="40"/>
      <c r="B123" s="40"/>
      <c r="C123" s="40"/>
      <c r="D123" s="67"/>
      <c r="E123" s="63"/>
      <c r="F123" s="72"/>
      <c r="G123" s="76"/>
      <c r="H123" s="72"/>
      <c r="I123" s="72"/>
      <c r="J123" s="76"/>
      <c r="K123" s="72"/>
      <c r="L123" s="660"/>
      <c r="M123" s="76"/>
      <c r="N123" s="76"/>
      <c r="O123" s="72"/>
      <c r="P123" s="76"/>
      <c r="Q123" s="72"/>
      <c r="R123" s="76"/>
      <c r="S123" s="72"/>
      <c r="T123" s="63"/>
      <c r="U123" s="76"/>
      <c r="V123" s="76"/>
      <c r="W123" s="63"/>
      <c r="X123" s="63"/>
      <c r="Y123" s="63"/>
      <c r="Z123" s="63"/>
      <c r="AA123" s="72"/>
      <c r="AB123" s="72"/>
      <c r="AC123" s="7"/>
      <c r="AD123" s="7"/>
      <c r="AE123" s="7"/>
      <c r="AF123" s="72"/>
      <c r="AG123" s="72"/>
      <c r="AH123" s="72"/>
      <c r="AI123" s="72"/>
      <c r="AJ123" s="72"/>
      <c r="AK123" s="63"/>
      <c r="AL123" s="72"/>
      <c r="AM123" s="63"/>
      <c r="AN123" s="72"/>
      <c r="AO123" s="63"/>
      <c r="AP123" s="72"/>
      <c r="AQ123" s="72"/>
      <c r="AR123" s="72"/>
      <c r="AS123" s="72"/>
      <c r="AT123" s="72"/>
      <c r="AU123" s="72"/>
      <c r="AV123" s="37"/>
      <c r="AW123" s="37"/>
      <c r="AX123" s="6"/>
      <c r="AY123" s="6"/>
      <c r="AZ123" s="83"/>
    </row>
    <row r="124" spans="1:52">
      <c r="A124" s="40"/>
      <c r="B124" s="40"/>
      <c r="C124" s="40"/>
      <c r="D124" s="67"/>
      <c r="E124" s="63"/>
      <c r="F124" s="72"/>
      <c r="G124" s="76"/>
      <c r="H124" s="72"/>
      <c r="I124" s="72"/>
      <c r="J124" s="76"/>
      <c r="K124" s="72"/>
      <c r="L124" s="660"/>
      <c r="M124" s="76"/>
      <c r="N124" s="76"/>
      <c r="O124" s="72"/>
      <c r="P124" s="76"/>
      <c r="Q124" s="72"/>
      <c r="R124" s="76"/>
      <c r="S124" s="72"/>
      <c r="T124" s="63"/>
      <c r="U124" s="76"/>
      <c r="V124" s="76"/>
      <c r="W124" s="63"/>
      <c r="X124" s="63"/>
      <c r="Y124" s="63"/>
      <c r="Z124" s="63"/>
      <c r="AA124" s="72"/>
      <c r="AB124" s="72"/>
      <c r="AC124" s="7"/>
      <c r="AD124" s="7"/>
      <c r="AE124" s="7"/>
      <c r="AF124" s="72"/>
      <c r="AG124" s="72"/>
      <c r="AH124" s="72"/>
      <c r="AI124" s="72"/>
      <c r="AJ124" s="72"/>
      <c r="AK124" s="63"/>
      <c r="AL124" s="72"/>
      <c r="AM124" s="63"/>
      <c r="AN124" s="72"/>
      <c r="AO124" s="63"/>
      <c r="AP124" s="72"/>
      <c r="AQ124" s="72"/>
      <c r="AR124" s="72"/>
      <c r="AS124" s="72"/>
      <c r="AT124" s="72"/>
      <c r="AU124" s="72"/>
      <c r="AV124" s="37"/>
      <c r="AW124" s="37"/>
      <c r="AX124" s="6"/>
      <c r="AY124" s="6"/>
      <c r="AZ124" s="83"/>
    </row>
    <row r="125" spans="1:52">
      <c r="A125" s="40"/>
      <c r="B125" s="40"/>
      <c r="C125" s="40"/>
      <c r="D125" s="67"/>
      <c r="E125" s="63"/>
      <c r="F125" s="72"/>
      <c r="G125" s="76"/>
      <c r="H125" s="72"/>
      <c r="I125" s="72"/>
      <c r="J125" s="76"/>
      <c r="K125" s="72"/>
      <c r="L125" s="660"/>
      <c r="M125" s="76"/>
      <c r="N125" s="76"/>
      <c r="O125" s="72"/>
      <c r="P125" s="76"/>
      <c r="Q125" s="72"/>
      <c r="R125" s="76"/>
      <c r="S125" s="72"/>
      <c r="T125" s="63"/>
      <c r="U125" s="76"/>
      <c r="V125" s="76"/>
      <c r="W125" s="63"/>
      <c r="X125" s="63"/>
      <c r="Y125" s="63"/>
      <c r="Z125" s="63"/>
      <c r="AA125" s="72"/>
      <c r="AB125" s="72"/>
      <c r="AC125" s="7"/>
      <c r="AD125" s="7"/>
      <c r="AE125" s="7"/>
      <c r="AF125" s="72"/>
      <c r="AG125" s="72"/>
      <c r="AH125" s="72"/>
      <c r="AI125" s="72"/>
      <c r="AJ125" s="72"/>
      <c r="AK125" s="63"/>
      <c r="AL125" s="72"/>
      <c r="AM125" s="63"/>
      <c r="AN125" s="72"/>
      <c r="AO125" s="63"/>
      <c r="AP125" s="72"/>
      <c r="AQ125" s="72"/>
      <c r="AR125" s="72"/>
      <c r="AS125" s="72"/>
      <c r="AT125" s="72"/>
      <c r="AU125" s="72"/>
      <c r="AV125" s="37"/>
      <c r="AW125" s="37"/>
      <c r="AX125" s="6"/>
      <c r="AY125" s="6"/>
      <c r="AZ125" s="83"/>
    </row>
    <row r="126" spans="1:52">
      <c r="A126" s="40"/>
      <c r="B126" s="40"/>
      <c r="C126" s="40"/>
      <c r="D126" s="67"/>
      <c r="E126" s="63"/>
      <c r="F126" s="72"/>
      <c r="G126" s="76"/>
      <c r="H126" s="72"/>
      <c r="I126" s="72"/>
      <c r="J126" s="76"/>
      <c r="K126" s="72"/>
      <c r="L126" s="660"/>
      <c r="M126" s="76"/>
      <c r="N126" s="76"/>
      <c r="O126" s="72"/>
      <c r="P126" s="76"/>
      <c r="Q126" s="72"/>
      <c r="R126" s="76"/>
      <c r="S126" s="72"/>
      <c r="T126" s="63"/>
      <c r="U126" s="76"/>
      <c r="V126" s="76"/>
      <c r="W126" s="63"/>
      <c r="X126" s="63"/>
      <c r="Y126" s="63"/>
      <c r="Z126" s="63"/>
      <c r="AA126" s="72"/>
      <c r="AB126" s="72"/>
      <c r="AC126" s="7"/>
      <c r="AD126" s="7"/>
      <c r="AE126" s="7"/>
      <c r="AF126" s="72"/>
      <c r="AG126" s="72"/>
      <c r="AH126" s="72"/>
      <c r="AI126" s="72"/>
      <c r="AJ126" s="72"/>
      <c r="AK126" s="63"/>
      <c r="AL126" s="72"/>
      <c r="AM126" s="63"/>
      <c r="AN126" s="72"/>
      <c r="AO126" s="63"/>
      <c r="AP126" s="72"/>
      <c r="AQ126" s="72"/>
      <c r="AR126" s="72"/>
      <c r="AS126" s="72"/>
      <c r="AT126" s="72"/>
      <c r="AU126" s="72"/>
      <c r="AV126" s="37"/>
      <c r="AW126" s="37"/>
      <c r="AX126" s="6"/>
      <c r="AY126" s="6"/>
      <c r="AZ126" s="83"/>
    </row>
    <row r="127" spans="1:52">
      <c r="A127" s="40"/>
      <c r="B127" s="40"/>
      <c r="C127" s="40"/>
      <c r="D127" s="67"/>
      <c r="E127" s="63"/>
      <c r="F127" s="72"/>
      <c r="G127" s="76"/>
      <c r="H127" s="72"/>
      <c r="I127" s="72"/>
      <c r="J127" s="76"/>
      <c r="K127" s="72"/>
      <c r="L127" s="660"/>
      <c r="M127" s="76"/>
      <c r="N127" s="76"/>
      <c r="O127" s="72"/>
      <c r="P127" s="76"/>
      <c r="Q127" s="72"/>
      <c r="R127" s="76"/>
      <c r="S127" s="72"/>
      <c r="T127" s="63"/>
      <c r="U127" s="76"/>
      <c r="V127" s="76"/>
      <c r="W127" s="63"/>
      <c r="X127" s="63"/>
      <c r="Y127" s="63"/>
      <c r="Z127" s="63"/>
      <c r="AA127" s="72"/>
      <c r="AB127" s="72"/>
      <c r="AC127" s="7"/>
      <c r="AD127" s="7"/>
      <c r="AE127" s="7"/>
      <c r="AF127" s="72"/>
      <c r="AG127" s="72"/>
      <c r="AH127" s="72"/>
      <c r="AI127" s="72"/>
      <c r="AJ127" s="72"/>
      <c r="AK127" s="63"/>
      <c r="AL127" s="72"/>
      <c r="AM127" s="63"/>
      <c r="AN127" s="72"/>
      <c r="AO127" s="63"/>
      <c r="AP127" s="72"/>
      <c r="AQ127" s="72"/>
      <c r="AR127" s="72"/>
      <c r="AS127" s="72"/>
      <c r="AT127" s="72"/>
      <c r="AU127" s="72"/>
      <c r="AV127" s="37"/>
      <c r="AW127" s="37"/>
      <c r="AX127" s="6"/>
      <c r="AY127" s="6"/>
      <c r="AZ127" s="83"/>
    </row>
    <row r="128" spans="1:52">
      <c r="A128" s="40"/>
      <c r="B128" s="40"/>
      <c r="C128" s="40"/>
      <c r="D128" s="67"/>
      <c r="E128" s="63"/>
      <c r="F128" s="72"/>
      <c r="G128" s="76"/>
      <c r="H128" s="72"/>
      <c r="I128" s="72"/>
      <c r="J128" s="76"/>
      <c r="K128" s="72"/>
      <c r="L128" s="660"/>
      <c r="M128" s="76"/>
      <c r="N128" s="76"/>
      <c r="O128" s="72"/>
      <c r="P128" s="76"/>
      <c r="Q128" s="72"/>
      <c r="R128" s="76"/>
      <c r="S128" s="72"/>
      <c r="T128" s="63"/>
      <c r="U128" s="76"/>
      <c r="V128" s="76"/>
      <c r="W128" s="63"/>
      <c r="X128" s="63"/>
      <c r="Y128" s="63"/>
      <c r="Z128" s="63"/>
      <c r="AA128" s="72"/>
      <c r="AB128" s="72"/>
      <c r="AC128" s="7"/>
      <c r="AD128" s="7"/>
      <c r="AE128" s="7"/>
      <c r="AF128" s="72"/>
      <c r="AG128" s="72"/>
      <c r="AH128" s="72"/>
      <c r="AI128" s="72"/>
      <c r="AJ128" s="72"/>
      <c r="AK128" s="63"/>
      <c r="AL128" s="72"/>
      <c r="AM128" s="63"/>
      <c r="AN128" s="72"/>
      <c r="AO128" s="63"/>
      <c r="AP128" s="72"/>
      <c r="AQ128" s="72"/>
      <c r="AR128" s="72"/>
      <c r="AS128" s="72"/>
      <c r="AT128" s="72"/>
      <c r="AU128" s="72"/>
      <c r="AV128" s="37"/>
      <c r="AW128" s="37"/>
      <c r="AX128" s="6"/>
      <c r="AY128" s="6"/>
      <c r="AZ128" s="83"/>
    </row>
    <row r="129" spans="1:52">
      <c r="A129" s="40"/>
      <c r="B129" s="40"/>
      <c r="C129" s="40"/>
      <c r="D129" s="67"/>
      <c r="E129" s="63"/>
      <c r="F129" s="72"/>
      <c r="G129" s="76"/>
      <c r="H129" s="72"/>
      <c r="I129" s="72"/>
      <c r="J129" s="76"/>
      <c r="K129" s="72"/>
      <c r="L129" s="660"/>
      <c r="M129" s="76"/>
      <c r="N129" s="76"/>
      <c r="O129" s="72"/>
      <c r="P129" s="76"/>
      <c r="Q129" s="72"/>
      <c r="R129" s="76"/>
      <c r="S129" s="72"/>
      <c r="T129" s="63"/>
      <c r="U129" s="76"/>
      <c r="V129" s="76"/>
      <c r="W129" s="63"/>
      <c r="X129" s="63"/>
      <c r="Y129" s="63"/>
      <c r="Z129" s="63"/>
      <c r="AA129" s="72"/>
      <c r="AB129" s="72"/>
      <c r="AC129" s="7"/>
      <c r="AD129" s="7"/>
      <c r="AE129" s="7"/>
      <c r="AF129" s="72"/>
      <c r="AG129" s="72"/>
      <c r="AH129" s="72"/>
      <c r="AI129" s="72"/>
      <c r="AJ129" s="72"/>
      <c r="AK129" s="63"/>
      <c r="AL129" s="72"/>
      <c r="AM129" s="63"/>
      <c r="AN129" s="72"/>
      <c r="AO129" s="63"/>
      <c r="AP129" s="72"/>
      <c r="AQ129" s="72"/>
      <c r="AR129" s="72"/>
      <c r="AS129" s="72"/>
      <c r="AT129" s="72"/>
      <c r="AU129" s="72"/>
      <c r="AV129" s="37"/>
      <c r="AW129" s="37"/>
      <c r="AX129" s="6"/>
      <c r="AY129" s="6"/>
      <c r="AZ129" s="83"/>
    </row>
    <row r="130" spans="1:52">
      <c r="A130" s="40"/>
      <c r="B130" s="40"/>
      <c r="C130" s="40"/>
      <c r="D130" s="67"/>
      <c r="E130" s="63"/>
      <c r="F130" s="72"/>
      <c r="G130" s="76"/>
      <c r="H130" s="72"/>
      <c r="I130" s="72"/>
      <c r="J130" s="76"/>
      <c r="K130" s="72"/>
      <c r="L130" s="660"/>
      <c r="M130" s="76"/>
      <c r="N130" s="76"/>
      <c r="O130" s="72"/>
      <c r="P130" s="76"/>
      <c r="Q130" s="72"/>
      <c r="R130" s="76"/>
      <c r="S130" s="72"/>
      <c r="T130" s="63"/>
      <c r="U130" s="76"/>
      <c r="V130" s="76"/>
      <c r="W130" s="63"/>
      <c r="X130" s="63"/>
      <c r="Y130" s="63"/>
      <c r="Z130" s="63"/>
      <c r="AA130" s="72"/>
      <c r="AB130" s="72"/>
      <c r="AC130" s="7"/>
      <c r="AD130" s="7"/>
      <c r="AE130" s="7"/>
      <c r="AF130" s="72"/>
      <c r="AG130" s="72"/>
      <c r="AH130" s="72"/>
      <c r="AI130" s="72"/>
      <c r="AJ130" s="72"/>
      <c r="AK130" s="63"/>
      <c r="AL130" s="72"/>
      <c r="AM130" s="63"/>
      <c r="AN130" s="72"/>
      <c r="AO130" s="63"/>
      <c r="AP130" s="72"/>
      <c r="AQ130" s="72"/>
      <c r="AR130" s="72"/>
      <c r="AS130" s="72"/>
      <c r="AT130" s="72"/>
      <c r="AU130" s="72"/>
      <c r="AV130" s="37"/>
      <c r="AW130" s="37"/>
      <c r="AX130" s="6"/>
      <c r="AY130" s="6"/>
      <c r="AZ130" s="83"/>
    </row>
    <row r="131" spans="1:52">
      <c r="A131" s="40"/>
      <c r="B131" s="40"/>
      <c r="C131" s="40"/>
      <c r="D131" s="67"/>
      <c r="E131" s="63"/>
      <c r="F131" s="72"/>
      <c r="G131" s="76"/>
      <c r="H131" s="72"/>
      <c r="I131" s="72"/>
      <c r="J131" s="76"/>
      <c r="K131" s="72"/>
      <c r="L131" s="660"/>
      <c r="M131" s="76"/>
      <c r="N131" s="76"/>
      <c r="O131" s="72"/>
      <c r="P131" s="76"/>
      <c r="Q131" s="72"/>
      <c r="R131" s="76"/>
      <c r="S131" s="72"/>
      <c r="T131" s="63"/>
      <c r="U131" s="76"/>
      <c r="V131" s="76"/>
      <c r="W131" s="63"/>
      <c r="X131" s="63"/>
      <c r="Y131" s="63"/>
      <c r="Z131" s="63"/>
      <c r="AA131" s="72"/>
      <c r="AB131" s="72"/>
      <c r="AC131" s="7"/>
      <c r="AD131" s="7"/>
      <c r="AE131" s="7"/>
      <c r="AF131" s="72"/>
      <c r="AG131" s="72"/>
      <c r="AH131" s="72"/>
      <c r="AI131" s="72"/>
      <c r="AJ131" s="72"/>
      <c r="AK131" s="63"/>
      <c r="AL131" s="72"/>
      <c r="AM131" s="63"/>
      <c r="AN131" s="72"/>
      <c r="AO131" s="63"/>
      <c r="AP131" s="72"/>
      <c r="AQ131" s="72"/>
      <c r="AR131" s="72"/>
      <c r="AS131" s="72"/>
      <c r="AT131" s="72"/>
      <c r="AU131" s="72"/>
      <c r="AV131" s="37"/>
      <c r="AW131" s="37"/>
      <c r="AX131" s="6"/>
      <c r="AY131" s="6"/>
      <c r="AZ131" s="83"/>
    </row>
    <row r="132" spans="1:52">
      <c r="A132" s="40"/>
      <c r="B132" s="40"/>
      <c r="C132" s="40"/>
      <c r="D132" s="67"/>
      <c r="E132" s="63"/>
      <c r="F132" s="72"/>
      <c r="G132" s="76"/>
      <c r="H132" s="72"/>
      <c r="I132" s="72"/>
      <c r="J132" s="76"/>
      <c r="K132" s="72"/>
      <c r="L132" s="660"/>
      <c r="M132" s="76"/>
      <c r="N132" s="76"/>
      <c r="O132" s="72"/>
      <c r="P132" s="76"/>
      <c r="Q132" s="72"/>
      <c r="R132" s="76"/>
      <c r="S132" s="72"/>
      <c r="T132" s="63"/>
      <c r="U132" s="76"/>
      <c r="V132" s="76"/>
      <c r="W132" s="63"/>
      <c r="X132" s="63"/>
      <c r="Y132" s="63"/>
      <c r="Z132" s="63"/>
      <c r="AA132" s="72"/>
      <c r="AB132" s="72"/>
      <c r="AC132" s="7"/>
      <c r="AD132" s="7"/>
      <c r="AE132" s="7"/>
      <c r="AF132" s="72"/>
      <c r="AG132" s="72"/>
      <c r="AH132" s="72"/>
      <c r="AI132" s="72"/>
      <c r="AJ132" s="72"/>
      <c r="AK132" s="63"/>
      <c r="AL132" s="72"/>
      <c r="AM132" s="63"/>
      <c r="AN132" s="72"/>
      <c r="AO132" s="63"/>
      <c r="AP132" s="72"/>
      <c r="AQ132" s="72"/>
      <c r="AR132" s="72"/>
      <c r="AS132" s="72"/>
      <c r="AT132" s="72"/>
      <c r="AU132" s="72"/>
      <c r="AV132" s="37"/>
      <c r="AW132" s="37"/>
      <c r="AX132" s="6"/>
      <c r="AY132" s="6"/>
      <c r="AZ132" s="83"/>
    </row>
    <row r="133" spans="1:52">
      <c r="A133" s="40"/>
      <c r="B133" s="40"/>
      <c r="C133" s="40"/>
      <c r="D133" s="67"/>
      <c r="E133" s="63"/>
      <c r="F133" s="72"/>
      <c r="G133" s="76"/>
      <c r="H133" s="72"/>
      <c r="I133" s="72"/>
      <c r="J133" s="76"/>
      <c r="K133" s="72"/>
      <c r="L133" s="660"/>
      <c r="M133" s="76"/>
      <c r="N133" s="76"/>
      <c r="O133" s="72"/>
      <c r="P133" s="76"/>
      <c r="Q133" s="72"/>
      <c r="R133" s="76"/>
      <c r="S133" s="72"/>
      <c r="T133" s="63"/>
      <c r="U133" s="76"/>
      <c r="V133" s="76"/>
      <c r="W133" s="63"/>
      <c r="X133" s="63"/>
      <c r="Y133" s="63"/>
      <c r="Z133" s="63"/>
      <c r="AA133" s="72"/>
      <c r="AB133" s="72"/>
      <c r="AC133" s="7"/>
      <c r="AD133" s="7"/>
      <c r="AE133" s="7"/>
      <c r="AF133" s="72"/>
      <c r="AG133" s="72"/>
      <c r="AH133" s="72"/>
      <c r="AI133" s="72"/>
      <c r="AJ133" s="72"/>
      <c r="AK133" s="63"/>
      <c r="AL133" s="72"/>
      <c r="AM133" s="63"/>
      <c r="AN133" s="72"/>
      <c r="AO133" s="63"/>
      <c r="AP133" s="72"/>
      <c r="AQ133" s="72"/>
      <c r="AR133" s="72"/>
      <c r="AS133" s="72"/>
      <c r="AT133" s="72"/>
      <c r="AU133" s="72"/>
      <c r="AV133" s="37"/>
      <c r="AW133" s="37"/>
      <c r="AX133" s="6"/>
      <c r="AY133" s="6"/>
      <c r="AZ133" s="83"/>
    </row>
    <row r="134" spans="1:52">
      <c r="A134" s="40"/>
      <c r="B134" s="40"/>
      <c r="C134" s="40"/>
      <c r="D134" s="67"/>
      <c r="E134" s="63"/>
      <c r="F134" s="72"/>
      <c r="G134" s="76"/>
      <c r="H134" s="72"/>
      <c r="I134" s="72"/>
      <c r="J134" s="76"/>
      <c r="K134" s="72"/>
      <c r="L134" s="660"/>
      <c r="M134" s="76"/>
      <c r="N134" s="76"/>
      <c r="O134" s="72"/>
      <c r="P134" s="76"/>
      <c r="Q134" s="72"/>
      <c r="R134" s="76"/>
      <c r="S134" s="72"/>
      <c r="T134" s="63"/>
      <c r="U134" s="76"/>
      <c r="V134" s="76"/>
      <c r="W134" s="63"/>
      <c r="X134" s="63"/>
      <c r="Y134" s="63"/>
      <c r="Z134" s="63"/>
      <c r="AA134" s="72"/>
      <c r="AB134" s="72"/>
      <c r="AC134" s="7"/>
      <c r="AD134" s="7"/>
      <c r="AE134" s="7"/>
      <c r="AF134" s="72"/>
      <c r="AG134" s="72"/>
      <c r="AH134" s="72"/>
      <c r="AI134" s="72"/>
      <c r="AJ134" s="72"/>
      <c r="AK134" s="63"/>
      <c r="AL134" s="72"/>
      <c r="AM134" s="63"/>
      <c r="AN134" s="72"/>
      <c r="AO134" s="63"/>
      <c r="AP134" s="72"/>
      <c r="AQ134" s="72"/>
      <c r="AR134" s="72"/>
      <c r="AS134" s="72"/>
      <c r="AT134" s="72"/>
      <c r="AU134" s="72"/>
      <c r="AV134" s="37"/>
      <c r="AW134" s="37"/>
      <c r="AX134" s="6"/>
      <c r="AY134" s="6"/>
      <c r="AZ134" s="83"/>
    </row>
    <row r="135" spans="1:52">
      <c r="A135" s="40"/>
      <c r="B135" s="40"/>
      <c r="C135" s="40"/>
      <c r="D135" s="67"/>
      <c r="E135" s="63"/>
      <c r="F135" s="72"/>
      <c r="G135" s="76"/>
      <c r="H135" s="72"/>
      <c r="I135" s="72"/>
      <c r="J135" s="76"/>
      <c r="K135" s="72"/>
      <c r="L135" s="660"/>
      <c r="M135" s="76"/>
      <c r="N135" s="76"/>
      <c r="O135" s="72"/>
      <c r="P135" s="76"/>
      <c r="Q135" s="72"/>
      <c r="R135" s="76"/>
      <c r="S135" s="72"/>
      <c r="T135" s="63"/>
      <c r="U135" s="76"/>
      <c r="V135" s="76"/>
      <c r="W135" s="63"/>
      <c r="X135" s="63"/>
      <c r="Y135" s="63"/>
      <c r="Z135" s="63"/>
      <c r="AA135" s="72"/>
      <c r="AB135" s="72"/>
      <c r="AC135" s="7"/>
      <c r="AD135" s="7"/>
      <c r="AE135" s="7"/>
      <c r="AF135" s="72"/>
      <c r="AG135" s="72"/>
      <c r="AH135" s="72"/>
      <c r="AI135" s="72"/>
      <c r="AJ135" s="72"/>
      <c r="AK135" s="63"/>
      <c r="AL135" s="72"/>
      <c r="AM135" s="63"/>
      <c r="AN135" s="72"/>
      <c r="AO135" s="63"/>
      <c r="AP135" s="72"/>
      <c r="AQ135" s="72"/>
      <c r="AR135" s="72"/>
      <c r="AS135" s="72"/>
      <c r="AT135" s="72"/>
      <c r="AU135" s="72"/>
      <c r="AV135" s="37"/>
      <c r="AW135" s="37"/>
      <c r="AX135" s="6"/>
      <c r="AY135" s="6"/>
      <c r="AZ135" s="83"/>
    </row>
    <row r="136" spans="1:52">
      <c r="A136" s="40"/>
      <c r="B136" s="40"/>
      <c r="C136" s="40"/>
      <c r="D136" s="67"/>
      <c r="E136" s="63"/>
      <c r="F136" s="72"/>
      <c r="G136" s="76"/>
      <c r="H136" s="72"/>
      <c r="I136" s="72"/>
      <c r="J136" s="76"/>
      <c r="K136" s="72"/>
      <c r="L136" s="660"/>
      <c r="M136" s="76"/>
      <c r="N136" s="76"/>
      <c r="O136" s="72"/>
      <c r="P136" s="76"/>
      <c r="Q136" s="72"/>
      <c r="R136" s="76"/>
      <c r="S136" s="72"/>
      <c r="T136" s="63"/>
      <c r="U136" s="76"/>
      <c r="V136" s="76"/>
      <c r="W136" s="63"/>
      <c r="X136" s="63"/>
      <c r="Y136" s="63"/>
      <c r="Z136" s="63"/>
      <c r="AA136" s="72"/>
      <c r="AB136" s="72"/>
      <c r="AC136" s="7"/>
      <c r="AD136" s="7"/>
      <c r="AE136" s="7"/>
      <c r="AF136" s="72"/>
      <c r="AG136" s="72"/>
      <c r="AH136" s="72"/>
      <c r="AI136" s="72"/>
      <c r="AJ136" s="72"/>
      <c r="AK136" s="63"/>
      <c r="AL136" s="72"/>
      <c r="AM136" s="63"/>
      <c r="AN136" s="72"/>
      <c r="AO136" s="63"/>
      <c r="AP136" s="72"/>
      <c r="AQ136" s="72"/>
      <c r="AR136" s="72"/>
      <c r="AS136" s="72"/>
      <c r="AT136" s="72"/>
      <c r="AU136" s="72"/>
      <c r="AV136" s="37"/>
      <c r="AW136" s="37"/>
      <c r="AX136" s="6"/>
      <c r="AY136" s="6"/>
      <c r="AZ136" s="83"/>
    </row>
    <row r="137" spans="1:52">
      <c r="A137" s="40"/>
      <c r="B137" s="40"/>
      <c r="C137" s="40"/>
      <c r="D137" s="67"/>
      <c r="E137" s="63"/>
      <c r="F137" s="72"/>
      <c r="G137" s="76"/>
      <c r="H137" s="72"/>
      <c r="I137" s="72"/>
      <c r="J137" s="76"/>
      <c r="K137" s="72"/>
      <c r="L137" s="660"/>
      <c r="M137" s="76"/>
      <c r="N137" s="76"/>
      <c r="O137" s="72"/>
      <c r="P137" s="76"/>
      <c r="Q137" s="72"/>
      <c r="R137" s="76"/>
      <c r="S137" s="72"/>
      <c r="T137" s="63"/>
      <c r="U137" s="76"/>
      <c r="V137" s="76"/>
      <c r="W137" s="63"/>
      <c r="X137" s="63"/>
      <c r="Y137" s="63"/>
      <c r="Z137" s="63"/>
      <c r="AA137" s="72"/>
      <c r="AB137" s="72"/>
      <c r="AC137" s="7"/>
      <c r="AD137" s="7"/>
      <c r="AE137" s="7"/>
      <c r="AF137" s="72"/>
      <c r="AG137" s="72"/>
      <c r="AH137" s="72"/>
      <c r="AI137" s="72"/>
      <c r="AJ137" s="72"/>
      <c r="AK137" s="63"/>
      <c r="AL137" s="72"/>
      <c r="AM137" s="63"/>
      <c r="AN137" s="72"/>
      <c r="AO137" s="63"/>
      <c r="AP137" s="72"/>
      <c r="AQ137" s="72"/>
      <c r="AR137" s="72"/>
      <c r="AS137" s="72"/>
      <c r="AT137" s="72"/>
      <c r="AU137" s="72"/>
      <c r="AV137" s="37"/>
      <c r="AW137" s="37"/>
      <c r="AX137" s="6"/>
      <c r="AY137" s="6"/>
      <c r="AZ137" s="83"/>
    </row>
    <row r="138" spans="1:52">
      <c r="A138" s="40"/>
      <c r="B138" s="40"/>
      <c r="C138" s="40"/>
      <c r="D138" s="67"/>
      <c r="E138" s="63"/>
      <c r="F138" s="72"/>
      <c r="G138" s="76"/>
      <c r="H138" s="72"/>
      <c r="I138" s="72"/>
      <c r="J138" s="76"/>
      <c r="K138" s="72"/>
      <c r="L138" s="660"/>
      <c r="M138" s="76"/>
      <c r="N138" s="76"/>
      <c r="O138" s="72"/>
      <c r="P138" s="76"/>
      <c r="Q138" s="72"/>
      <c r="R138" s="76"/>
      <c r="S138" s="72"/>
      <c r="T138" s="63"/>
      <c r="U138" s="76"/>
      <c r="V138" s="76"/>
      <c r="W138" s="63"/>
      <c r="X138" s="63"/>
      <c r="Y138" s="63"/>
      <c r="Z138" s="63"/>
      <c r="AA138" s="72"/>
      <c r="AB138" s="72"/>
      <c r="AC138" s="7"/>
      <c r="AD138" s="7"/>
      <c r="AE138" s="7"/>
      <c r="AF138" s="72"/>
      <c r="AG138" s="72"/>
      <c r="AH138" s="72"/>
      <c r="AI138" s="72"/>
      <c r="AJ138" s="72"/>
      <c r="AK138" s="63"/>
      <c r="AL138" s="72"/>
      <c r="AM138" s="63"/>
      <c r="AN138" s="72"/>
      <c r="AO138" s="63"/>
      <c r="AP138" s="72"/>
      <c r="AQ138" s="72"/>
      <c r="AR138" s="72"/>
      <c r="AS138" s="72"/>
      <c r="AT138" s="72"/>
      <c r="AU138" s="72"/>
      <c r="AV138" s="37"/>
      <c r="AW138" s="37"/>
      <c r="AX138" s="6"/>
      <c r="AY138" s="6"/>
      <c r="AZ138" s="83"/>
    </row>
    <row r="139" spans="1:52">
      <c r="A139" s="40"/>
      <c r="B139" s="40"/>
      <c r="C139" s="40"/>
      <c r="D139" s="67"/>
      <c r="E139" s="63"/>
      <c r="F139" s="72"/>
      <c r="G139" s="76"/>
      <c r="H139" s="72"/>
      <c r="I139" s="72"/>
      <c r="J139" s="76"/>
      <c r="K139" s="72"/>
      <c r="L139" s="660"/>
      <c r="M139" s="76"/>
      <c r="N139" s="76"/>
      <c r="O139" s="72"/>
      <c r="P139" s="76"/>
      <c r="Q139" s="72"/>
      <c r="R139" s="76"/>
      <c r="S139" s="72"/>
      <c r="T139" s="63"/>
      <c r="U139" s="76"/>
      <c r="V139" s="76"/>
      <c r="W139" s="63"/>
      <c r="X139" s="63"/>
      <c r="Y139" s="63"/>
      <c r="Z139" s="63"/>
      <c r="AA139" s="72"/>
      <c r="AB139" s="72"/>
      <c r="AC139" s="7"/>
      <c r="AD139" s="7"/>
      <c r="AE139" s="7"/>
      <c r="AF139" s="72"/>
      <c r="AG139" s="72"/>
      <c r="AH139" s="72"/>
      <c r="AI139" s="72"/>
      <c r="AJ139" s="72"/>
      <c r="AK139" s="63"/>
      <c r="AL139" s="72"/>
      <c r="AM139" s="63"/>
      <c r="AN139" s="72"/>
      <c r="AO139" s="63"/>
      <c r="AP139" s="72"/>
      <c r="AQ139" s="72"/>
      <c r="AR139" s="72"/>
      <c r="AS139" s="72"/>
      <c r="AT139" s="72"/>
      <c r="AU139" s="72"/>
      <c r="AV139" s="37"/>
      <c r="AW139" s="37"/>
      <c r="AX139" s="6"/>
      <c r="AY139" s="6"/>
      <c r="AZ139" s="83"/>
    </row>
    <row r="140" spans="1:52">
      <c r="A140" s="40"/>
      <c r="B140" s="40"/>
      <c r="C140" s="40"/>
      <c r="D140" s="67"/>
      <c r="E140" s="63"/>
      <c r="F140" s="72"/>
      <c r="G140" s="76"/>
      <c r="H140" s="72"/>
      <c r="I140" s="72"/>
      <c r="J140" s="76"/>
      <c r="K140" s="72"/>
      <c r="L140" s="660"/>
      <c r="M140" s="76"/>
      <c r="N140" s="76"/>
      <c r="O140" s="72"/>
      <c r="P140" s="76"/>
      <c r="Q140" s="72"/>
      <c r="R140" s="76"/>
      <c r="S140" s="72"/>
      <c r="T140" s="63"/>
      <c r="U140" s="76"/>
      <c r="V140" s="76"/>
      <c r="W140" s="63"/>
      <c r="X140" s="63"/>
      <c r="Y140" s="63"/>
      <c r="Z140" s="63"/>
      <c r="AA140" s="72"/>
      <c r="AB140" s="72"/>
      <c r="AC140" s="7"/>
      <c r="AD140" s="7"/>
      <c r="AE140" s="7"/>
      <c r="AF140" s="72"/>
      <c r="AG140" s="72"/>
      <c r="AH140" s="72"/>
      <c r="AI140" s="72"/>
      <c r="AJ140" s="72"/>
      <c r="AK140" s="63"/>
      <c r="AL140" s="72"/>
      <c r="AM140" s="63"/>
      <c r="AN140" s="72"/>
      <c r="AO140" s="63"/>
      <c r="AP140" s="72"/>
      <c r="AQ140" s="72"/>
      <c r="AR140" s="72"/>
      <c r="AS140" s="72"/>
      <c r="AT140" s="72"/>
      <c r="AU140" s="72"/>
      <c r="AV140" s="37"/>
      <c r="AW140" s="37"/>
      <c r="AX140" s="6"/>
      <c r="AY140" s="6"/>
      <c r="AZ140" s="83"/>
    </row>
    <row r="141" spans="1:52">
      <c r="A141" s="40"/>
      <c r="B141" s="40"/>
      <c r="C141" s="40"/>
      <c r="D141" s="67"/>
      <c r="E141" s="63"/>
      <c r="F141" s="72"/>
      <c r="G141" s="76"/>
      <c r="H141" s="72"/>
      <c r="I141" s="72"/>
      <c r="J141" s="76"/>
      <c r="K141" s="72"/>
      <c r="L141" s="660"/>
      <c r="M141" s="76"/>
      <c r="N141" s="76"/>
      <c r="O141" s="72"/>
      <c r="P141" s="76"/>
      <c r="Q141" s="72"/>
      <c r="R141" s="76"/>
      <c r="S141" s="72"/>
      <c r="T141" s="63"/>
      <c r="U141" s="76"/>
      <c r="V141" s="76"/>
      <c r="W141" s="63"/>
      <c r="X141" s="63"/>
      <c r="Y141" s="63"/>
      <c r="Z141" s="63"/>
      <c r="AA141" s="72"/>
      <c r="AB141" s="72"/>
      <c r="AC141" s="7"/>
      <c r="AD141" s="7"/>
      <c r="AE141" s="7"/>
      <c r="AF141" s="72"/>
      <c r="AG141" s="72"/>
      <c r="AH141" s="72"/>
      <c r="AI141" s="72"/>
      <c r="AJ141" s="72"/>
      <c r="AK141" s="63"/>
      <c r="AL141" s="72"/>
      <c r="AM141" s="63"/>
      <c r="AN141" s="72"/>
      <c r="AO141" s="63"/>
      <c r="AP141" s="72"/>
      <c r="AQ141" s="72"/>
      <c r="AR141" s="72"/>
      <c r="AS141" s="72"/>
      <c r="AT141" s="72"/>
      <c r="AU141" s="72"/>
      <c r="AV141" s="37"/>
      <c r="AW141" s="37"/>
      <c r="AX141" s="6"/>
      <c r="AY141" s="6"/>
      <c r="AZ141" s="83"/>
    </row>
    <row r="142" spans="1:52">
      <c r="A142" s="40"/>
      <c r="B142" s="40"/>
      <c r="C142" s="40"/>
      <c r="D142" s="67"/>
      <c r="E142" s="63"/>
      <c r="F142" s="72"/>
      <c r="G142" s="76"/>
      <c r="H142" s="72"/>
      <c r="I142" s="72"/>
      <c r="J142" s="76"/>
      <c r="K142" s="72"/>
      <c r="L142" s="660"/>
      <c r="M142" s="76"/>
      <c r="N142" s="76"/>
      <c r="O142" s="72"/>
      <c r="P142" s="76"/>
      <c r="Q142" s="72"/>
      <c r="R142" s="76"/>
      <c r="S142" s="72"/>
      <c r="T142" s="63"/>
      <c r="U142" s="76"/>
      <c r="V142" s="76"/>
      <c r="W142" s="63"/>
      <c r="X142" s="63"/>
      <c r="Y142" s="63"/>
      <c r="Z142" s="63"/>
      <c r="AA142" s="72"/>
      <c r="AB142" s="72"/>
      <c r="AC142" s="7"/>
      <c r="AD142" s="7"/>
      <c r="AE142" s="7"/>
      <c r="AF142" s="72"/>
      <c r="AG142" s="72"/>
      <c r="AH142" s="72"/>
      <c r="AI142" s="72"/>
      <c r="AJ142" s="72"/>
      <c r="AK142" s="63"/>
      <c r="AL142" s="72"/>
      <c r="AM142" s="63"/>
      <c r="AN142" s="72"/>
      <c r="AO142" s="63"/>
      <c r="AP142" s="72"/>
      <c r="AQ142" s="72"/>
      <c r="AR142" s="72"/>
      <c r="AS142" s="72"/>
      <c r="AT142" s="72"/>
      <c r="AU142" s="72"/>
      <c r="AV142" s="37"/>
      <c r="AW142" s="37"/>
      <c r="AX142" s="6"/>
      <c r="AY142" s="6"/>
      <c r="AZ142" s="83"/>
    </row>
    <row r="143" spans="1:52">
      <c r="A143" s="40"/>
      <c r="B143" s="40"/>
      <c r="C143" s="40"/>
      <c r="D143" s="67"/>
      <c r="E143" s="63"/>
      <c r="F143" s="72"/>
      <c r="G143" s="76"/>
      <c r="H143" s="72"/>
      <c r="I143" s="72"/>
      <c r="J143" s="76"/>
      <c r="K143" s="72"/>
      <c r="L143" s="660"/>
      <c r="M143" s="76"/>
      <c r="N143" s="76"/>
      <c r="O143" s="72"/>
      <c r="P143" s="76"/>
      <c r="Q143" s="72"/>
      <c r="R143" s="76"/>
      <c r="S143" s="72"/>
      <c r="T143" s="63"/>
      <c r="U143" s="76"/>
      <c r="V143" s="76"/>
      <c r="W143" s="63"/>
      <c r="X143" s="63"/>
      <c r="Y143" s="63"/>
      <c r="Z143" s="63"/>
      <c r="AA143" s="72"/>
      <c r="AB143" s="72"/>
      <c r="AC143" s="7"/>
      <c r="AD143" s="7"/>
      <c r="AE143" s="7"/>
      <c r="AF143" s="72"/>
      <c r="AG143" s="72"/>
      <c r="AH143" s="72"/>
      <c r="AI143" s="72"/>
      <c r="AJ143" s="72"/>
      <c r="AK143" s="63"/>
      <c r="AL143" s="72"/>
      <c r="AM143" s="63"/>
      <c r="AN143" s="72"/>
      <c r="AO143" s="63"/>
      <c r="AP143" s="72"/>
      <c r="AQ143" s="72"/>
      <c r="AR143" s="72"/>
      <c r="AS143" s="72"/>
      <c r="AT143" s="72"/>
      <c r="AU143" s="72"/>
      <c r="AV143" s="37"/>
      <c r="AW143" s="37"/>
      <c r="AX143" s="6"/>
      <c r="AY143" s="6"/>
      <c r="AZ143" s="83"/>
    </row>
    <row r="144" spans="1:52">
      <c r="A144" s="40"/>
      <c r="B144" s="40"/>
      <c r="C144" s="40"/>
      <c r="D144" s="67"/>
      <c r="E144" s="63"/>
      <c r="F144" s="72"/>
      <c r="G144" s="76"/>
      <c r="H144" s="72"/>
      <c r="I144" s="72"/>
      <c r="J144" s="76"/>
      <c r="K144" s="72"/>
      <c r="L144" s="660"/>
      <c r="M144" s="76"/>
      <c r="N144" s="76"/>
      <c r="O144" s="72"/>
      <c r="P144" s="76"/>
      <c r="Q144" s="72"/>
      <c r="R144" s="76"/>
      <c r="S144" s="72"/>
      <c r="T144" s="63"/>
      <c r="U144" s="76"/>
      <c r="V144" s="76"/>
      <c r="W144" s="63"/>
      <c r="X144" s="63"/>
      <c r="Y144" s="63"/>
      <c r="Z144" s="63"/>
      <c r="AA144" s="72"/>
      <c r="AB144" s="72"/>
      <c r="AC144" s="7"/>
      <c r="AD144" s="7"/>
      <c r="AE144" s="7"/>
      <c r="AF144" s="72"/>
      <c r="AG144" s="72"/>
      <c r="AH144" s="72"/>
      <c r="AI144" s="72"/>
      <c r="AJ144" s="72"/>
      <c r="AK144" s="63"/>
      <c r="AL144" s="72"/>
      <c r="AM144" s="63"/>
      <c r="AN144" s="72"/>
      <c r="AO144" s="63"/>
      <c r="AP144" s="72"/>
      <c r="AQ144" s="72"/>
      <c r="AR144" s="72"/>
      <c r="AS144" s="72"/>
      <c r="AT144" s="72"/>
      <c r="AU144" s="72"/>
      <c r="AV144" s="37"/>
      <c r="AW144" s="37"/>
      <c r="AX144" s="6"/>
      <c r="AY144" s="6"/>
      <c r="AZ144" s="83"/>
    </row>
    <row r="145" spans="1:52">
      <c r="A145" s="7"/>
      <c r="B145" s="7"/>
      <c r="C145" s="7"/>
      <c r="D145" s="63"/>
      <c r="E145" s="63"/>
      <c r="F145" s="72"/>
      <c r="G145" s="76"/>
      <c r="H145" s="72"/>
      <c r="I145" s="72"/>
      <c r="J145" s="76"/>
      <c r="K145" s="72"/>
      <c r="L145" s="660"/>
      <c r="M145" s="76"/>
      <c r="N145" s="76"/>
      <c r="O145" s="72"/>
      <c r="P145" s="76"/>
      <c r="Q145" s="72"/>
      <c r="R145" s="76"/>
      <c r="S145" s="72"/>
      <c r="T145" s="63"/>
      <c r="U145" s="76"/>
      <c r="V145" s="76"/>
      <c r="W145" s="63"/>
      <c r="X145" s="63"/>
      <c r="Y145" s="63"/>
      <c r="Z145" s="63"/>
      <c r="AA145" s="72"/>
      <c r="AB145" s="72"/>
      <c r="AC145" s="7"/>
      <c r="AD145" s="7"/>
      <c r="AE145" s="7"/>
      <c r="AF145" s="72"/>
      <c r="AG145" s="72"/>
      <c r="AH145" s="72"/>
      <c r="AI145" s="72"/>
      <c r="AJ145" s="72"/>
      <c r="AK145" s="63"/>
      <c r="AL145" s="72"/>
      <c r="AM145" s="63"/>
      <c r="AN145" s="72"/>
      <c r="AO145" s="63"/>
      <c r="AP145" s="72"/>
      <c r="AQ145" s="72"/>
      <c r="AR145" s="72"/>
      <c r="AS145" s="72"/>
      <c r="AT145" s="72"/>
      <c r="AU145" s="72"/>
      <c r="AV145" s="37"/>
      <c r="AW145" s="37"/>
      <c r="AX145" s="6"/>
      <c r="AY145" s="6"/>
      <c r="AZ145" s="83"/>
    </row>
    <row r="146" spans="1:52">
      <c r="A146" s="7"/>
      <c r="B146" s="7"/>
      <c r="C146" s="7"/>
      <c r="D146" s="63"/>
      <c r="E146" s="63"/>
      <c r="F146" s="72"/>
      <c r="G146" s="76"/>
      <c r="H146" s="72"/>
      <c r="I146" s="72"/>
      <c r="J146" s="76"/>
      <c r="K146" s="72"/>
      <c r="L146" s="660"/>
      <c r="M146" s="76"/>
      <c r="N146" s="76"/>
      <c r="O146" s="72"/>
      <c r="P146" s="76"/>
      <c r="Q146" s="72"/>
      <c r="R146" s="76"/>
      <c r="S146" s="72"/>
      <c r="T146" s="63"/>
      <c r="U146" s="76"/>
      <c r="V146" s="76"/>
      <c r="W146" s="63"/>
      <c r="X146" s="63"/>
      <c r="Y146" s="63"/>
      <c r="Z146" s="63"/>
      <c r="AA146" s="72"/>
      <c r="AB146" s="72"/>
      <c r="AC146" s="7"/>
      <c r="AD146" s="7"/>
      <c r="AE146" s="7"/>
      <c r="AF146" s="72"/>
      <c r="AG146" s="72"/>
      <c r="AH146" s="72"/>
      <c r="AI146" s="72"/>
      <c r="AJ146" s="72"/>
      <c r="AK146" s="63"/>
      <c r="AL146" s="72"/>
      <c r="AM146" s="63"/>
      <c r="AN146" s="72"/>
      <c r="AO146" s="63"/>
      <c r="AP146" s="72"/>
      <c r="AQ146" s="72"/>
      <c r="AR146" s="72"/>
      <c r="AS146" s="72"/>
      <c r="AT146" s="72"/>
      <c r="AU146" s="72"/>
      <c r="AV146" s="37"/>
      <c r="AW146" s="37"/>
      <c r="AX146" s="6"/>
      <c r="AY146" s="6"/>
      <c r="AZ146" s="83"/>
    </row>
    <row r="147" spans="1:52">
      <c r="A147" s="7"/>
      <c r="B147" s="7"/>
      <c r="C147" s="7"/>
      <c r="D147" s="63"/>
      <c r="E147" s="63"/>
      <c r="F147" s="72"/>
      <c r="G147" s="76"/>
      <c r="H147" s="72"/>
      <c r="I147" s="72"/>
      <c r="J147" s="76"/>
      <c r="K147" s="72"/>
      <c r="L147" s="660"/>
      <c r="M147" s="76"/>
      <c r="N147" s="76"/>
      <c r="O147" s="72"/>
      <c r="P147" s="76"/>
      <c r="Q147" s="72"/>
      <c r="R147" s="76"/>
      <c r="S147" s="72"/>
      <c r="T147" s="63"/>
      <c r="U147" s="76"/>
      <c r="V147" s="76"/>
      <c r="W147" s="63"/>
      <c r="X147" s="63"/>
      <c r="Y147" s="63"/>
      <c r="Z147" s="63"/>
      <c r="AA147" s="72"/>
      <c r="AB147" s="72"/>
      <c r="AC147" s="7"/>
      <c r="AD147" s="7"/>
      <c r="AE147" s="7"/>
      <c r="AF147" s="72"/>
      <c r="AG147" s="72"/>
      <c r="AH147" s="72"/>
      <c r="AI147" s="72"/>
      <c r="AJ147" s="72"/>
      <c r="AK147" s="63"/>
      <c r="AL147" s="72"/>
      <c r="AM147" s="63"/>
      <c r="AN147" s="72"/>
      <c r="AO147" s="63"/>
      <c r="AP147" s="72"/>
      <c r="AQ147" s="72"/>
      <c r="AR147" s="72"/>
      <c r="AS147" s="72"/>
      <c r="AT147" s="72"/>
      <c r="AU147" s="72"/>
      <c r="AV147" s="37"/>
      <c r="AW147" s="37"/>
      <c r="AX147" s="6"/>
      <c r="AY147" s="6"/>
      <c r="AZ147" s="83"/>
    </row>
    <row r="148" spans="1:52">
      <c r="A148" s="8"/>
      <c r="B148" s="8"/>
      <c r="C148" s="8"/>
      <c r="D148" s="64"/>
      <c r="E148" s="64"/>
      <c r="F148" s="37"/>
      <c r="G148" s="77"/>
      <c r="H148" s="37"/>
      <c r="I148" s="37"/>
      <c r="J148" s="77"/>
      <c r="K148" s="37"/>
      <c r="L148" s="661"/>
      <c r="M148" s="77"/>
      <c r="N148" s="77"/>
      <c r="O148" s="37"/>
      <c r="P148" s="77"/>
      <c r="Q148" s="37"/>
      <c r="R148" s="77"/>
      <c r="S148" s="37"/>
      <c r="T148" s="64"/>
      <c r="U148" s="77"/>
      <c r="V148" s="77"/>
      <c r="W148" s="64"/>
      <c r="X148" s="64"/>
      <c r="Y148" s="64"/>
      <c r="Z148" s="64"/>
      <c r="AA148" s="37"/>
      <c r="AB148" s="37"/>
      <c r="AC148" s="8"/>
      <c r="AD148" s="8"/>
      <c r="AE148" s="8"/>
      <c r="AF148" s="37"/>
      <c r="AG148" s="37"/>
      <c r="AH148" s="37"/>
      <c r="AI148" s="37"/>
      <c r="AJ148" s="37"/>
      <c r="AK148" s="64"/>
      <c r="AL148" s="37"/>
      <c r="AM148" s="64"/>
      <c r="AN148" s="37"/>
      <c r="AO148" s="64"/>
      <c r="AP148" s="37"/>
      <c r="AQ148" s="37"/>
      <c r="AR148" s="37"/>
      <c r="AS148" s="37"/>
      <c r="AT148" s="37"/>
      <c r="AU148" s="37"/>
      <c r="AV148" s="37"/>
      <c r="AW148" s="37"/>
      <c r="AX148" s="6"/>
      <c r="AY148" s="6"/>
      <c r="AZ148" s="83"/>
    </row>
    <row r="149" spans="1:52">
      <c r="A149" s="8"/>
      <c r="B149" s="8"/>
      <c r="C149" s="8"/>
      <c r="D149" s="64"/>
      <c r="E149" s="64"/>
      <c r="F149" s="37"/>
      <c r="G149" s="77"/>
      <c r="H149" s="37"/>
      <c r="I149" s="37"/>
      <c r="J149" s="77"/>
      <c r="K149" s="37"/>
      <c r="L149" s="661"/>
      <c r="M149" s="77"/>
      <c r="N149" s="77"/>
      <c r="O149" s="37"/>
      <c r="P149" s="77"/>
      <c r="Q149" s="37"/>
      <c r="R149" s="77"/>
      <c r="S149" s="37"/>
      <c r="T149" s="64"/>
      <c r="U149" s="77"/>
      <c r="V149" s="77"/>
      <c r="W149" s="64"/>
      <c r="X149" s="64"/>
      <c r="Y149" s="64"/>
      <c r="Z149" s="64"/>
      <c r="AA149" s="37"/>
      <c r="AB149" s="37"/>
      <c r="AC149" s="8"/>
      <c r="AD149" s="8"/>
      <c r="AE149" s="8"/>
      <c r="AF149" s="37"/>
      <c r="AG149" s="37"/>
      <c r="AH149" s="37"/>
      <c r="AI149" s="37"/>
      <c r="AJ149" s="37"/>
      <c r="AK149" s="64"/>
      <c r="AL149" s="37"/>
      <c r="AM149" s="64"/>
      <c r="AN149" s="37"/>
      <c r="AO149" s="64"/>
      <c r="AP149" s="37"/>
      <c r="AQ149" s="37"/>
      <c r="AR149" s="37"/>
      <c r="AS149" s="37"/>
      <c r="AT149" s="37"/>
      <c r="AU149" s="37"/>
      <c r="AV149" s="37"/>
      <c r="AW149" s="37"/>
      <c r="AX149" s="6"/>
      <c r="AY149" s="6"/>
      <c r="AZ149" s="83"/>
    </row>
    <row r="150" spans="1:52">
      <c r="A150" s="4"/>
      <c r="B150" s="4"/>
      <c r="C150" s="4"/>
      <c r="D150" s="36"/>
      <c r="E150" s="36"/>
      <c r="F150" s="38"/>
      <c r="G150" s="78"/>
      <c r="H150" s="38"/>
      <c r="I150" s="38"/>
      <c r="J150" s="78"/>
      <c r="K150" s="38"/>
      <c r="L150" s="662"/>
      <c r="M150" s="78"/>
      <c r="N150" s="78"/>
      <c r="O150" s="38"/>
      <c r="P150" s="78"/>
      <c r="Q150" s="38"/>
      <c r="R150" s="78"/>
      <c r="S150" s="38"/>
      <c r="T150" s="36"/>
      <c r="U150" s="78"/>
      <c r="V150" s="78"/>
      <c r="W150" s="36"/>
      <c r="X150" s="36"/>
      <c r="Y150" s="36"/>
      <c r="Z150" s="36"/>
      <c r="AA150" s="38"/>
      <c r="AB150" s="38"/>
      <c r="AC150" s="4"/>
      <c r="AD150" s="4"/>
      <c r="AE150" s="4"/>
      <c r="AF150" s="38"/>
      <c r="AG150" s="38"/>
      <c r="AH150" s="38"/>
      <c r="AI150" s="38"/>
      <c r="AJ150" s="37"/>
      <c r="AK150" s="64"/>
      <c r="AL150" s="37"/>
      <c r="AM150" s="64"/>
      <c r="AN150" s="37"/>
      <c r="AO150" s="64"/>
      <c r="AP150" s="37"/>
      <c r="AQ150" s="37"/>
      <c r="AR150" s="37"/>
      <c r="AS150" s="37"/>
      <c r="AT150" s="37"/>
      <c r="AU150" s="37"/>
      <c r="AV150" s="38"/>
      <c r="AW150" s="38"/>
      <c r="AX150" s="3"/>
      <c r="AY150" s="3"/>
      <c r="AZ150" s="3"/>
    </row>
    <row r="151" spans="1:52">
      <c r="A151" s="4"/>
      <c r="B151" s="4"/>
      <c r="C151" s="4"/>
      <c r="D151" s="36"/>
      <c r="E151" s="36"/>
      <c r="F151" s="38"/>
      <c r="G151" s="78"/>
      <c r="H151" s="38"/>
      <c r="I151" s="38"/>
      <c r="J151" s="78"/>
      <c r="K151" s="38"/>
      <c r="L151" s="662"/>
      <c r="M151" s="78"/>
      <c r="N151" s="78"/>
      <c r="O151" s="38"/>
      <c r="P151" s="78"/>
      <c r="Q151" s="38"/>
      <c r="R151" s="78"/>
      <c r="S151" s="38"/>
      <c r="T151" s="36"/>
      <c r="U151" s="78"/>
      <c r="V151" s="78"/>
      <c r="W151" s="36"/>
      <c r="X151" s="36"/>
      <c r="Y151" s="36"/>
      <c r="Z151" s="36"/>
      <c r="AA151" s="38"/>
      <c r="AB151" s="38"/>
      <c r="AC151" s="4"/>
      <c r="AD151" s="4"/>
      <c r="AE151" s="4"/>
      <c r="AF151" s="38"/>
      <c r="AG151" s="38"/>
      <c r="AH151" s="38"/>
      <c r="AI151" s="38"/>
      <c r="AJ151" s="37"/>
      <c r="AK151" s="64"/>
      <c r="AL151" s="37"/>
      <c r="AM151" s="64"/>
      <c r="AN151" s="37"/>
      <c r="AO151" s="64"/>
      <c r="AP151" s="37"/>
      <c r="AQ151" s="37"/>
      <c r="AR151" s="37"/>
      <c r="AS151" s="37"/>
      <c r="AT151" s="37"/>
      <c r="AU151" s="37"/>
      <c r="AV151" s="38"/>
      <c r="AW151" s="38"/>
      <c r="AX151" s="3"/>
      <c r="AY151" s="3"/>
      <c r="AZ151" s="3"/>
    </row>
    <row r="152" spans="1:52">
      <c r="A152" s="4"/>
      <c r="B152" s="4"/>
      <c r="C152" s="4"/>
      <c r="D152" s="36"/>
      <c r="E152" s="36"/>
      <c r="F152" s="38"/>
      <c r="G152" s="78"/>
      <c r="H152" s="38"/>
      <c r="I152" s="38"/>
      <c r="J152" s="78"/>
      <c r="K152" s="38"/>
      <c r="L152" s="662"/>
      <c r="M152" s="78"/>
      <c r="N152" s="78"/>
      <c r="O152" s="38"/>
      <c r="P152" s="78"/>
      <c r="Q152" s="38"/>
      <c r="R152" s="78"/>
      <c r="S152" s="38"/>
      <c r="T152" s="36"/>
      <c r="U152" s="78"/>
      <c r="V152" s="78"/>
      <c r="W152" s="36"/>
      <c r="X152" s="36"/>
      <c r="Y152" s="36"/>
      <c r="Z152" s="36"/>
      <c r="AA152" s="38"/>
      <c r="AB152" s="38"/>
      <c r="AC152" s="4"/>
      <c r="AD152" s="4"/>
      <c r="AE152" s="4"/>
      <c r="AF152" s="38"/>
      <c r="AG152" s="38"/>
      <c r="AH152" s="38"/>
      <c r="AI152" s="38"/>
      <c r="AJ152" s="37"/>
      <c r="AK152" s="64"/>
      <c r="AL152" s="37"/>
      <c r="AM152" s="64"/>
      <c r="AN152" s="37"/>
      <c r="AO152" s="64"/>
      <c r="AP152" s="37"/>
      <c r="AQ152" s="37"/>
      <c r="AR152" s="37"/>
      <c r="AS152" s="37"/>
      <c r="AT152" s="37"/>
      <c r="AU152" s="37"/>
      <c r="AV152" s="38"/>
      <c r="AW152" s="38"/>
      <c r="AX152" s="3"/>
      <c r="AY152" s="3"/>
      <c r="AZ152" s="3"/>
    </row>
    <row r="153" spans="1:52">
      <c r="A153" s="4"/>
      <c r="B153" s="4"/>
      <c r="C153" s="4"/>
      <c r="D153" s="36"/>
      <c r="E153" s="36"/>
      <c r="F153" s="38"/>
      <c r="G153" s="78"/>
      <c r="H153" s="38"/>
      <c r="I153" s="38"/>
      <c r="J153" s="78"/>
      <c r="K153" s="38"/>
      <c r="L153" s="662"/>
      <c r="M153" s="78"/>
      <c r="N153" s="78"/>
      <c r="O153" s="38"/>
      <c r="P153" s="78"/>
      <c r="Q153" s="38"/>
      <c r="R153" s="78"/>
      <c r="S153" s="38"/>
      <c r="T153" s="36"/>
      <c r="U153" s="78"/>
      <c r="V153" s="78"/>
      <c r="W153" s="36"/>
      <c r="X153" s="36"/>
      <c r="Y153" s="36"/>
      <c r="Z153" s="36"/>
      <c r="AA153" s="38"/>
      <c r="AB153" s="38"/>
      <c r="AC153" s="4"/>
      <c r="AD153" s="4"/>
      <c r="AE153" s="4"/>
      <c r="AF153" s="38"/>
      <c r="AG153" s="38"/>
      <c r="AH153" s="38"/>
      <c r="AI153" s="38"/>
      <c r="AJ153" s="37"/>
      <c r="AK153" s="64"/>
      <c r="AL153" s="37"/>
      <c r="AM153" s="64"/>
      <c r="AN153" s="37"/>
      <c r="AO153" s="64"/>
      <c r="AP153" s="37"/>
      <c r="AQ153" s="37"/>
      <c r="AR153" s="37"/>
      <c r="AS153" s="37"/>
      <c r="AT153" s="37"/>
      <c r="AU153" s="37"/>
      <c r="AV153" s="38"/>
      <c r="AW153" s="38"/>
      <c r="AX153" s="3"/>
      <c r="AY153" s="3"/>
      <c r="AZ153" s="3"/>
    </row>
    <row r="154" spans="1:52">
      <c r="A154" s="4"/>
      <c r="B154" s="4"/>
      <c r="C154" s="4"/>
      <c r="D154" s="36"/>
      <c r="E154" s="36"/>
      <c r="F154" s="38"/>
      <c r="G154" s="78"/>
      <c r="H154" s="38"/>
      <c r="I154" s="38"/>
      <c r="J154" s="78"/>
      <c r="K154" s="38"/>
      <c r="L154" s="662"/>
      <c r="M154" s="78"/>
      <c r="N154" s="78"/>
      <c r="O154" s="38"/>
      <c r="P154" s="78"/>
      <c r="Q154" s="38"/>
      <c r="R154" s="78"/>
      <c r="S154" s="38"/>
      <c r="T154" s="36"/>
      <c r="U154" s="78"/>
      <c r="V154" s="78"/>
      <c r="W154" s="36"/>
      <c r="X154" s="36"/>
      <c r="Y154" s="36"/>
      <c r="Z154" s="36"/>
      <c r="AA154" s="38"/>
      <c r="AB154" s="38"/>
      <c r="AC154" s="4"/>
      <c r="AD154" s="4"/>
      <c r="AE154" s="4"/>
      <c r="AF154" s="38"/>
      <c r="AG154" s="38"/>
      <c r="AH154" s="38"/>
      <c r="AI154" s="38"/>
      <c r="AJ154" s="37"/>
      <c r="AK154" s="64"/>
      <c r="AL154" s="37"/>
      <c r="AM154" s="64"/>
      <c r="AN154" s="37"/>
      <c r="AO154" s="64"/>
      <c r="AP154" s="37"/>
      <c r="AQ154" s="37"/>
      <c r="AR154" s="37"/>
      <c r="AS154" s="37"/>
      <c r="AT154" s="37"/>
      <c r="AU154" s="37"/>
      <c r="AV154" s="38"/>
      <c r="AW154" s="38"/>
      <c r="AX154" s="3"/>
      <c r="AY154" s="3"/>
      <c r="AZ154" s="3"/>
    </row>
    <row r="155" spans="1:52">
      <c r="A155" s="4"/>
      <c r="B155" s="4"/>
      <c r="C155" s="4"/>
      <c r="D155" s="36"/>
      <c r="E155" s="36"/>
      <c r="F155" s="38"/>
      <c r="G155" s="78"/>
      <c r="H155" s="38"/>
      <c r="I155" s="38"/>
      <c r="J155" s="78"/>
      <c r="K155" s="38"/>
      <c r="L155" s="662"/>
      <c r="M155" s="78"/>
      <c r="N155" s="78"/>
      <c r="O155" s="38"/>
      <c r="P155" s="78"/>
      <c r="Q155" s="38"/>
      <c r="R155" s="78"/>
      <c r="S155" s="38"/>
      <c r="T155" s="36"/>
      <c r="U155" s="78"/>
      <c r="V155" s="78"/>
      <c r="W155" s="36"/>
      <c r="X155" s="36"/>
      <c r="Y155" s="36"/>
      <c r="Z155" s="36"/>
      <c r="AA155" s="38"/>
      <c r="AB155" s="38"/>
      <c r="AC155" s="4"/>
      <c r="AD155" s="4"/>
      <c r="AE155" s="4"/>
      <c r="AF155" s="38"/>
      <c r="AG155" s="38"/>
      <c r="AH155" s="38"/>
      <c r="AI155" s="38"/>
      <c r="AJ155" s="37"/>
      <c r="AK155" s="64"/>
      <c r="AL155" s="37"/>
      <c r="AM155" s="64"/>
      <c r="AN155" s="37"/>
      <c r="AO155" s="64"/>
      <c r="AP155" s="37"/>
      <c r="AQ155" s="37"/>
      <c r="AR155" s="37"/>
      <c r="AS155" s="37"/>
      <c r="AT155" s="37"/>
      <c r="AU155" s="37"/>
      <c r="AV155" s="38"/>
      <c r="AW155" s="38"/>
      <c r="AX155" s="3"/>
      <c r="AY155" s="3"/>
      <c r="AZ155" s="3"/>
    </row>
    <row r="156" spans="1:52">
      <c r="A156" s="4"/>
      <c r="B156" s="4"/>
      <c r="C156" s="4"/>
      <c r="D156" s="36"/>
      <c r="E156" s="36"/>
      <c r="F156" s="38"/>
      <c r="G156" s="78"/>
      <c r="H156" s="38"/>
      <c r="I156" s="38"/>
      <c r="J156" s="78"/>
      <c r="K156" s="38"/>
      <c r="L156" s="662"/>
      <c r="M156" s="78"/>
      <c r="N156" s="78"/>
      <c r="O156" s="38"/>
      <c r="P156" s="78"/>
      <c r="Q156" s="38"/>
      <c r="R156" s="78"/>
      <c r="S156" s="38"/>
      <c r="T156" s="36"/>
      <c r="U156" s="78"/>
      <c r="V156" s="78"/>
      <c r="W156" s="36"/>
      <c r="X156" s="36"/>
      <c r="Y156" s="36"/>
      <c r="Z156" s="36"/>
      <c r="AA156" s="38"/>
      <c r="AB156" s="38"/>
      <c r="AC156" s="4"/>
      <c r="AD156" s="4"/>
      <c r="AE156" s="4"/>
      <c r="AF156" s="38"/>
      <c r="AG156" s="38"/>
      <c r="AH156" s="38"/>
      <c r="AI156" s="38"/>
      <c r="AJ156" s="37"/>
      <c r="AK156" s="64"/>
      <c r="AL156" s="37"/>
      <c r="AM156" s="64"/>
      <c r="AN156" s="37"/>
      <c r="AO156" s="64"/>
      <c r="AP156" s="37"/>
      <c r="AQ156" s="37"/>
      <c r="AR156" s="37"/>
      <c r="AS156" s="37"/>
      <c r="AT156" s="37"/>
      <c r="AU156" s="37"/>
      <c r="AV156" s="38"/>
      <c r="AW156" s="38"/>
      <c r="AX156" s="3"/>
      <c r="AY156" s="3"/>
      <c r="AZ156" s="3"/>
    </row>
    <row r="157" spans="1:52">
      <c r="A157" s="4"/>
      <c r="B157" s="4"/>
      <c r="C157" s="4"/>
      <c r="D157" s="36"/>
      <c r="E157" s="36"/>
      <c r="F157" s="38"/>
      <c r="G157" s="78"/>
      <c r="H157" s="38"/>
      <c r="I157" s="38"/>
      <c r="J157" s="78"/>
      <c r="K157" s="38"/>
      <c r="L157" s="662"/>
      <c r="M157" s="78"/>
      <c r="N157" s="78"/>
      <c r="O157" s="38"/>
      <c r="P157" s="78"/>
      <c r="Q157" s="38"/>
      <c r="R157" s="78"/>
      <c r="S157" s="38"/>
      <c r="T157" s="36"/>
      <c r="U157" s="78"/>
      <c r="V157" s="78"/>
      <c r="W157" s="36"/>
      <c r="X157" s="36"/>
      <c r="Y157" s="36"/>
      <c r="Z157" s="36"/>
      <c r="AA157" s="38"/>
      <c r="AB157" s="38"/>
      <c r="AC157" s="4"/>
      <c r="AD157" s="4"/>
      <c r="AE157" s="4"/>
      <c r="AF157" s="38"/>
      <c r="AG157" s="38"/>
      <c r="AH157" s="38"/>
      <c r="AI157" s="38"/>
      <c r="AJ157" s="37"/>
      <c r="AK157" s="64"/>
      <c r="AL157" s="37"/>
      <c r="AM157" s="64"/>
      <c r="AN157" s="37"/>
      <c r="AO157" s="64"/>
      <c r="AP157" s="37"/>
      <c r="AQ157" s="37"/>
      <c r="AR157" s="37"/>
      <c r="AS157" s="37"/>
      <c r="AT157" s="37"/>
      <c r="AU157" s="37"/>
      <c r="AV157" s="38"/>
      <c r="AW157" s="38"/>
      <c r="AX157" s="3"/>
      <c r="AY157" s="3"/>
      <c r="AZ157" s="3"/>
    </row>
    <row r="158" spans="1:52">
      <c r="A158" s="4"/>
      <c r="B158" s="4"/>
      <c r="C158" s="4"/>
      <c r="D158" s="36"/>
      <c r="E158" s="36"/>
      <c r="F158" s="38"/>
      <c r="G158" s="78"/>
      <c r="H158" s="38"/>
      <c r="I158" s="38"/>
      <c r="J158" s="78"/>
      <c r="K158" s="38"/>
      <c r="L158" s="662"/>
      <c r="M158" s="78"/>
      <c r="N158" s="78"/>
      <c r="O158" s="38"/>
      <c r="P158" s="78"/>
      <c r="Q158" s="38"/>
      <c r="R158" s="78"/>
      <c r="S158" s="38"/>
      <c r="T158" s="36"/>
      <c r="U158" s="78"/>
      <c r="V158" s="78"/>
      <c r="W158" s="36"/>
      <c r="X158" s="36"/>
      <c r="Y158" s="36"/>
      <c r="Z158" s="36"/>
      <c r="AA158" s="38"/>
      <c r="AB158" s="38"/>
      <c r="AC158" s="4"/>
      <c r="AD158" s="4"/>
      <c r="AE158" s="4"/>
      <c r="AF158" s="38"/>
      <c r="AG158" s="38"/>
      <c r="AH158" s="38"/>
      <c r="AI158" s="38"/>
      <c r="AJ158" s="37"/>
      <c r="AK158" s="64"/>
      <c r="AL158" s="37"/>
      <c r="AM158" s="64"/>
      <c r="AN158" s="37"/>
      <c r="AO158" s="64"/>
      <c r="AP158" s="37"/>
      <c r="AQ158" s="37"/>
      <c r="AR158" s="37"/>
      <c r="AS158" s="37"/>
      <c r="AT158" s="37"/>
      <c r="AU158" s="37"/>
      <c r="AV158" s="38"/>
      <c r="AW158" s="38"/>
      <c r="AX158" s="3"/>
      <c r="AY158" s="3"/>
      <c r="AZ158" s="3"/>
    </row>
    <row r="159" spans="1:52">
      <c r="A159" s="4"/>
      <c r="B159" s="4"/>
      <c r="C159" s="4"/>
      <c r="D159" s="36"/>
      <c r="E159" s="36"/>
      <c r="F159" s="38"/>
      <c r="G159" s="78"/>
      <c r="H159" s="38"/>
      <c r="I159" s="38"/>
      <c r="J159" s="78"/>
      <c r="K159" s="38"/>
      <c r="L159" s="662"/>
      <c r="M159" s="78"/>
      <c r="N159" s="78"/>
      <c r="O159" s="38"/>
      <c r="P159" s="78"/>
      <c r="Q159" s="38"/>
      <c r="R159" s="78"/>
      <c r="S159" s="38"/>
      <c r="T159" s="36"/>
      <c r="U159" s="78"/>
      <c r="V159" s="78"/>
      <c r="W159" s="36"/>
      <c r="X159" s="36"/>
      <c r="Y159" s="36"/>
      <c r="Z159" s="36"/>
      <c r="AA159" s="38"/>
      <c r="AB159" s="38"/>
      <c r="AC159" s="4"/>
      <c r="AD159" s="4"/>
      <c r="AE159" s="4"/>
      <c r="AF159" s="38"/>
      <c r="AG159" s="38"/>
      <c r="AH159" s="38"/>
      <c r="AI159" s="38"/>
      <c r="AJ159" s="37"/>
      <c r="AK159" s="64"/>
      <c r="AL159" s="37"/>
      <c r="AM159" s="64"/>
      <c r="AN159" s="37"/>
      <c r="AO159" s="64"/>
      <c r="AP159" s="37"/>
      <c r="AQ159" s="37"/>
      <c r="AR159" s="37"/>
      <c r="AS159" s="37"/>
      <c r="AT159" s="37"/>
      <c r="AU159" s="37"/>
      <c r="AV159" s="38"/>
      <c r="AW159" s="38"/>
      <c r="AX159" s="3"/>
      <c r="AY159" s="3"/>
      <c r="AZ159" s="3"/>
    </row>
    <row r="160" spans="1:52">
      <c r="A160" s="4"/>
      <c r="B160" s="4"/>
      <c r="C160" s="4"/>
      <c r="D160" s="36"/>
      <c r="E160" s="36"/>
      <c r="F160" s="38"/>
      <c r="G160" s="78"/>
      <c r="H160" s="38"/>
      <c r="I160" s="38"/>
      <c r="J160" s="78"/>
      <c r="K160" s="38"/>
      <c r="L160" s="662"/>
      <c r="M160" s="78"/>
      <c r="N160" s="78"/>
      <c r="O160" s="38"/>
      <c r="P160" s="78"/>
      <c r="Q160" s="38"/>
      <c r="R160" s="78"/>
      <c r="S160" s="38"/>
      <c r="T160" s="36"/>
      <c r="U160" s="78"/>
      <c r="V160" s="78"/>
      <c r="W160" s="36"/>
      <c r="X160" s="36"/>
      <c r="Y160" s="36"/>
      <c r="Z160" s="36"/>
      <c r="AA160" s="38"/>
      <c r="AB160" s="38"/>
      <c r="AC160" s="4"/>
      <c r="AD160" s="4"/>
      <c r="AE160" s="4"/>
      <c r="AF160" s="38"/>
      <c r="AG160" s="38"/>
      <c r="AH160" s="38"/>
      <c r="AI160" s="38"/>
      <c r="AJ160" s="37"/>
      <c r="AK160" s="64"/>
      <c r="AL160" s="37"/>
      <c r="AM160" s="64"/>
      <c r="AN160" s="37"/>
      <c r="AO160" s="64"/>
      <c r="AP160" s="37"/>
      <c r="AQ160" s="37"/>
      <c r="AR160" s="37"/>
      <c r="AS160" s="37"/>
      <c r="AT160" s="37"/>
      <c r="AU160" s="37"/>
      <c r="AV160" s="38"/>
      <c r="AW160" s="38"/>
      <c r="AX160" s="3"/>
      <c r="AY160" s="3"/>
      <c r="AZ160" s="3"/>
    </row>
    <row r="161" spans="1:49">
      <c r="A161" s="4"/>
      <c r="B161" s="4"/>
      <c r="C161" s="4"/>
      <c r="D161" s="36"/>
      <c r="E161" s="36"/>
      <c r="F161" s="38"/>
      <c r="G161" s="78"/>
      <c r="H161" s="38"/>
      <c r="I161" s="38"/>
      <c r="J161" s="78"/>
      <c r="K161" s="38"/>
      <c r="L161" s="662"/>
      <c r="M161" s="78"/>
      <c r="N161" s="78"/>
      <c r="O161" s="38"/>
      <c r="P161" s="78"/>
      <c r="Q161" s="38"/>
      <c r="R161" s="78"/>
      <c r="S161" s="38"/>
      <c r="T161" s="36"/>
      <c r="U161" s="78"/>
      <c r="V161" s="78"/>
      <c r="W161" s="36"/>
      <c r="X161" s="36"/>
      <c r="Y161" s="36"/>
      <c r="Z161" s="36"/>
      <c r="AA161" s="38"/>
      <c r="AB161" s="38"/>
      <c r="AC161" s="4"/>
      <c r="AD161" s="4"/>
      <c r="AE161" s="4"/>
      <c r="AF161" s="38"/>
      <c r="AG161" s="38"/>
      <c r="AH161" s="38"/>
      <c r="AI161" s="38"/>
      <c r="AJ161" s="37"/>
      <c r="AK161" s="64"/>
      <c r="AL161" s="37"/>
      <c r="AM161" s="64"/>
      <c r="AN161" s="37"/>
      <c r="AO161" s="64"/>
      <c r="AP161" s="37"/>
      <c r="AQ161" s="37"/>
      <c r="AR161" s="37"/>
      <c r="AS161" s="37"/>
      <c r="AT161" s="37"/>
      <c r="AU161" s="37"/>
      <c r="AV161" s="38"/>
      <c r="AW161" s="38"/>
    </row>
    <row r="162" spans="1:49">
      <c r="A162" s="4"/>
      <c r="B162" s="4"/>
      <c r="C162" s="4"/>
      <c r="D162" s="36"/>
      <c r="E162" s="36"/>
      <c r="F162" s="38"/>
      <c r="G162" s="78"/>
      <c r="H162" s="38"/>
      <c r="I162" s="38"/>
      <c r="J162" s="78"/>
      <c r="K162" s="38"/>
      <c r="L162" s="662"/>
      <c r="M162" s="78"/>
      <c r="N162" s="78"/>
      <c r="O162" s="38"/>
      <c r="P162" s="78"/>
      <c r="Q162" s="38"/>
      <c r="R162" s="78"/>
      <c r="S162" s="38"/>
      <c r="T162" s="36"/>
      <c r="U162" s="78"/>
      <c r="V162" s="78"/>
      <c r="W162" s="36"/>
      <c r="X162" s="36"/>
      <c r="Y162" s="36"/>
      <c r="Z162" s="36"/>
      <c r="AA162" s="38"/>
      <c r="AB162" s="38"/>
      <c r="AC162" s="4"/>
      <c r="AD162" s="4"/>
      <c r="AE162" s="4"/>
      <c r="AF162" s="38"/>
      <c r="AG162" s="38"/>
      <c r="AH162" s="38"/>
      <c r="AI162" s="38"/>
      <c r="AJ162" s="37"/>
      <c r="AK162" s="64"/>
      <c r="AL162" s="37"/>
      <c r="AM162" s="64"/>
      <c r="AN162" s="37"/>
      <c r="AO162" s="64"/>
      <c r="AP162" s="37"/>
      <c r="AQ162" s="37"/>
      <c r="AR162" s="37"/>
      <c r="AS162" s="37"/>
      <c r="AT162" s="37"/>
      <c r="AU162" s="37"/>
      <c r="AV162" s="38"/>
      <c r="AW162" s="38"/>
    </row>
    <row r="163" spans="1:49">
      <c r="A163" s="4"/>
      <c r="B163" s="4"/>
      <c r="C163" s="4"/>
      <c r="D163" s="36"/>
      <c r="E163" s="36"/>
      <c r="F163" s="38"/>
      <c r="G163" s="78"/>
      <c r="H163" s="38"/>
      <c r="I163" s="38"/>
      <c r="J163" s="78"/>
      <c r="K163" s="38"/>
      <c r="L163" s="662"/>
      <c r="M163" s="78"/>
      <c r="N163" s="78"/>
      <c r="O163" s="38"/>
      <c r="P163" s="78"/>
      <c r="Q163" s="38"/>
      <c r="R163" s="78"/>
      <c r="S163" s="38"/>
      <c r="T163" s="36"/>
      <c r="U163" s="78"/>
      <c r="V163" s="78"/>
      <c r="W163" s="36"/>
      <c r="X163" s="36"/>
      <c r="Y163" s="36"/>
      <c r="Z163" s="36"/>
      <c r="AA163" s="38"/>
      <c r="AB163" s="38"/>
      <c r="AC163" s="4"/>
      <c r="AD163" s="4"/>
      <c r="AE163" s="4"/>
      <c r="AF163" s="38"/>
      <c r="AG163" s="38"/>
      <c r="AH163" s="38"/>
      <c r="AI163" s="38"/>
      <c r="AJ163" s="37"/>
      <c r="AK163" s="64"/>
      <c r="AL163" s="37"/>
      <c r="AM163" s="64"/>
      <c r="AN163" s="37"/>
      <c r="AO163" s="64"/>
      <c r="AP163" s="37"/>
      <c r="AQ163" s="37"/>
      <c r="AR163" s="37"/>
      <c r="AS163" s="37"/>
      <c r="AT163" s="37"/>
      <c r="AU163" s="37"/>
      <c r="AV163" s="38"/>
      <c r="AW163" s="38"/>
    </row>
    <row r="164" spans="1:49">
      <c r="A164" s="4"/>
      <c r="B164" s="4"/>
      <c r="C164" s="4"/>
      <c r="D164" s="36"/>
      <c r="E164" s="36"/>
      <c r="F164" s="38"/>
      <c r="G164" s="78"/>
      <c r="H164" s="38"/>
      <c r="I164" s="38"/>
      <c r="J164" s="78"/>
      <c r="K164" s="38"/>
      <c r="L164" s="662"/>
      <c r="M164" s="78"/>
      <c r="N164" s="78"/>
      <c r="O164" s="38"/>
      <c r="P164" s="78"/>
      <c r="Q164" s="38"/>
      <c r="R164" s="78"/>
      <c r="S164" s="38"/>
      <c r="T164" s="36"/>
      <c r="U164" s="78"/>
      <c r="V164" s="78"/>
      <c r="W164" s="36"/>
      <c r="X164" s="36"/>
      <c r="Y164" s="36"/>
      <c r="Z164" s="36"/>
      <c r="AA164" s="38"/>
      <c r="AB164" s="38"/>
      <c r="AC164" s="4"/>
      <c r="AD164" s="4"/>
      <c r="AE164" s="4"/>
      <c r="AF164" s="38"/>
      <c r="AG164" s="38"/>
      <c r="AH164" s="38"/>
      <c r="AI164" s="38"/>
      <c r="AJ164" s="37"/>
      <c r="AK164" s="64"/>
      <c r="AL164" s="37"/>
      <c r="AM164" s="64"/>
      <c r="AN164" s="37"/>
      <c r="AO164" s="64"/>
      <c r="AP164" s="37"/>
      <c r="AQ164" s="37"/>
      <c r="AR164" s="37"/>
      <c r="AS164" s="37"/>
      <c r="AT164" s="37"/>
      <c r="AU164" s="37"/>
      <c r="AV164" s="38"/>
      <c r="AW164" s="38"/>
    </row>
    <row r="165" spans="1:49">
      <c r="A165" s="4"/>
      <c r="B165" s="4"/>
      <c r="C165" s="4"/>
      <c r="D165" s="36"/>
      <c r="E165" s="36"/>
      <c r="F165" s="38"/>
      <c r="G165" s="78"/>
      <c r="H165" s="38"/>
      <c r="I165" s="38"/>
      <c r="J165" s="78"/>
      <c r="K165" s="38"/>
      <c r="L165" s="662"/>
      <c r="M165" s="78"/>
      <c r="N165" s="78"/>
      <c r="O165" s="38"/>
      <c r="P165" s="78"/>
      <c r="Q165" s="38"/>
      <c r="R165" s="78"/>
      <c r="S165" s="38"/>
      <c r="T165" s="36"/>
      <c r="U165" s="78"/>
      <c r="V165" s="78"/>
      <c r="W165" s="36"/>
      <c r="X165" s="36"/>
      <c r="Y165" s="36"/>
      <c r="Z165" s="36"/>
      <c r="AA165" s="38"/>
      <c r="AB165" s="38"/>
      <c r="AC165" s="4"/>
      <c r="AD165" s="4"/>
      <c r="AE165" s="4"/>
      <c r="AF165" s="38"/>
      <c r="AG165" s="38"/>
      <c r="AH165" s="38"/>
      <c r="AI165" s="38"/>
      <c r="AJ165" s="37"/>
      <c r="AK165" s="64"/>
      <c r="AL165" s="37"/>
      <c r="AM165" s="64"/>
      <c r="AN165" s="37"/>
      <c r="AO165" s="64"/>
      <c r="AP165" s="37"/>
      <c r="AQ165" s="37"/>
      <c r="AR165" s="37"/>
      <c r="AS165" s="37"/>
      <c r="AT165" s="37"/>
      <c r="AU165" s="37"/>
      <c r="AV165" s="38"/>
      <c r="AW165" s="38"/>
    </row>
    <row r="166" spans="1:49">
      <c r="A166" s="4"/>
      <c r="B166" s="4"/>
      <c r="C166" s="4"/>
      <c r="D166" s="36"/>
      <c r="E166" s="36"/>
      <c r="F166" s="38"/>
      <c r="G166" s="78"/>
      <c r="H166" s="38"/>
      <c r="I166" s="38"/>
      <c r="J166" s="78"/>
      <c r="K166" s="38"/>
      <c r="L166" s="662"/>
      <c r="M166" s="78"/>
      <c r="N166" s="78"/>
      <c r="O166" s="38"/>
      <c r="P166" s="78"/>
      <c r="Q166" s="38"/>
      <c r="R166" s="78"/>
      <c r="S166" s="38"/>
      <c r="T166" s="36"/>
      <c r="U166" s="78"/>
      <c r="V166" s="78"/>
      <c r="W166" s="36"/>
      <c r="X166" s="36"/>
      <c r="Y166" s="36"/>
      <c r="Z166" s="36"/>
      <c r="AA166" s="38"/>
      <c r="AB166" s="38"/>
      <c r="AC166" s="4"/>
      <c r="AD166" s="4"/>
      <c r="AE166" s="4"/>
      <c r="AF166" s="38"/>
      <c r="AG166" s="38"/>
      <c r="AH166" s="38"/>
      <c r="AI166" s="38"/>
      <c r="AJ166" s="37"/>
      <c r="AK166" s="64"/>
      <c r="AL166" s="37"/>
      <c r="AM166" s="64"/>
      <c r="AN166" s="37"/>
      <c r="AO166" s="64"/>
      <c r="AP166" s="37"/>
      <c r="AQ166" s="37"/>
      <c r="AR166" s="37"/>
      <c r="AS166" s="37"/>
      <c r="AT166" s="37"/>
      <c r="AU166" s="37"/>
      <c r="AV166" s="38"/>
      <c r="AW166" s="38"/>
    </row>
    <row r="167" spans="1:49">
      <c r="A167" s="4"/>
      <c r="B167" s="4"/>
      <c r="C167" s="4"/>
      <c r="D167" s="36"/>
      <c r="E167" s="36"/>
      <c r="F167" s="38"/>
      <c r="G167" s="78"/>
      <c r="H167" s="38"/>
      <c r="I167" s="38"/>
      <c r="J167" s="78"/>
      <c r="K167" s="38"/>
      <c r="L167" s="662"/>
      <c r="M167" s="78"/>
      <c r="N167" s="78"/>
      <c r="O167" s="38"/>
      <c r="P167" s="78"/>
      <c r="Q167" s="38"/>
      <c r="R167" s="78"/>
      <c r="S167" s="38"/>
      <c r="T167" s="36"/>
      <c r="U167" s="78"/>
      <c r="V167" s="78"/>
      <c r="W167" s="36"/>
      <c r="X167" s="36"/>
      <c r="Y167" s="36"/>
      <c r="Z167" s="36"/>
      <c r="AA167" s="38"/>
      <c r="AB167" s="38"/>
      <c r="AC167" s="4"/>
      <c r="AD167" s="4"/>
      <c r="AE167" s="4"/>
      <c r="AF167" s="38"/>
      <c r="AG167" s="38"/>
      <c r="AH167" s="38"/>
      <c r="AI167" s="38"/>
      <c r="AJ167" s="37"/>
      <c r="AK167" s="64"/>
      <c r="AL167" s="37"/>
      <c r="AM167" s="64"/>
      <c r="AN167" s="37"/>
      <c r="AO167" s="64"/>
      <c r="AP167" s="37"/>
      <c r="AQ167" s="37"/>
      <c r="AR167" s="37"/>
      <c r="AS167" s="37"/>
      <c r="AT167" s="37"/>
      <c r="AU167" s="37"/>
      <c r="AV167" s="38"/>
      <c r="AW167" s="38"/>
    </row>
    <row r="168" spans="1:49">
      <c r="A168" s="4"/>
      <c r="B168" s="4"/>
      <c r="C168" s="4"/>
      <c r="D168" s="36"/>
      <c r="E168" s="36"/>
      <c r="F168" s="38"/>
      <c r="G168" s="78"/>
      <c r="H168" s="38"/>
      <c r="I168" s="38"/>
      <c r="J168" s="78"/>
      <c r="K168" s="38"/>
      <c r="L168" s="662"/>
      <c r="M168" s="78"/>
      <c r="N168" s="78"/>
      <c r="O168" s="38"/>
      <c r="P168" s="78"/>
      <c r="Q168" s="38"/>
      <c r="R168" s="78"/>
      <c r="S168" s="38"/>
      <c r="T168" s="36"/>
      <c r="U168" s="78"/>
      <c r="V168" s="78"/>
      <c r="W168" s="36"/>
      <c r="X168" s="36"/>
      <c r="Y168" s="36"/>
      <c r="Z168" s="36"/>
      <c r="AA168" s="38"/>
      <c r="AB168" s="38"/>
      <c r="AC168" s="4"/>
      <c r="AD168" s="4"/>
      <c r="AE168" s="4"/>
      <c r="AF168" s="38"/>
      <c r="AG168" s="38"/>
      <c r="AH168" s="38"/>
      <c r="AI168" s="38"/>
      <c r="AJ168" s="37"/>
      <c r="AK168" s="64"/>
      <c r="AL168" s="37"/>
      <c r="AM168" s="64"/>
      <c r="AN168" s="37"/>
      <c r="AO168" s="64"/>
      <c r="AP168" s="37"/>
      <c r="AQ168" s="37"/>
      <c r="AR168" s="37"/>
      <c r="AS168" s="37"/>
      <c r="AT168" s="37"/>
      <c r="AU168" s="37"/>
      <c r="AV168" s="38"/>
      <c r="AW168" s="38"/>
    </row>
    <row r="169" spans="1:49">
      <c r="A169" s="4"/>
      <c r="B169" s="4"/>
      <c r="C169" s="4"/>
      <c r="D169" s="36"/>
      <c r="E169" s="36"/>
      <c r="F169" s="38"/>
      <c r="G169" s="78"/>
      <c r="H169" s="38"/>
      <c r="I169" s="38"/>
      <c r="J169" s="78"/>
      <c r="K169" s="38"/>
      <c r="L169" s="662"/>
      <c r="M169" s="78"/>
      <c r="N169" s="78"/>
      <c r="O169" s="38"/>
      <c r="P169" s="78"/>
      <c r="Q169" s="38"/>
      <c r="R169" s="78"/>
      <c r="S169" s="38"/>
      <c r="T169" s="36"/>
      <c r="U169" s="78"/>
      <c r="V169" s="78"/>
      <c r="W169" s="36"/>
      <c r="X169" s="36"/>
      <c r="Y169" s="36"/>
      <c r="Z169" s="36"/>
      <c r="AA169" s="38"/>
      <c r="AB169" s="38"/>
      <c r="AC169" s="4"/>
      <c r="AD169" s="4"/>
      <c r="AE169" s="4"/>
      <c r="AF169" s="38"/>
      <c r="AG169" s="38"/>
      <c r="AH169" s="38"/>
      <c r="AI169" s="38"/>
      <c r="AJ169" s="37"/>
      <c r="AK169" s="64"/>
      <c r="AL169" s="37"/>
      <c r="AM169" s="64"/>
      <c r="AN169" s="37"/>
      <c r="AO169" s="64"/>
      <c r="AP169" s="37"/>
      <c r="AQ169" s="37"/>
      <c r="AR169" s="37"/>
      <c r="AS169" s="37"/>
      <c r="AT169" s="37"/>
      <c r="AU169" s="37"/>
      <c r="AV169" s="38"/>
      <c r="AW169" s="38"/>
    </row>
    <row r="170" spans="1:49">
      <c r="A170" s="4"/>
      <c r="B170" s="4"/>
      <c r="C170" s="4"/>
      <c r="D170" s="36"/>
      <c r="E170" s="36"/>
      <c r="F170" s="38"/>
      <c r="G170" s="78"/>
      <c r="H170" s="38"/>
      <c r="I170" s="38"/>
      <c r="J170" s="78"/>
      <c r="K170" s="38"/>
      <c r="L170" s="662"/>
      <c r="M170" s="78"/>
      <c r="N170" s="78"/>
      <c r="O170" s="38"/>
      <c r="P170" s="78"/>
      <c r="Q170" s="38"/>
      <c r="R170" s="78"/>
      <c r="S170" s="38"/>
      <c r="T170" s="36"/>
      <c r="U170" s="78"/>
      <c r="V170" s="78"/>
      <c r="W170" s="36"/>
      <c r="X170" s="36"/>
      <c r="Y170" s="36"/>
      <c r="Z170" s="36"/>
      <c r="AA170" s="38"/>
      <c r="AB170" s="38"/>
      <c r="AC170" s="4"/>
      <c r="AD170" s="4"/>
      <c r="AE170" s="4"/>
      <c r="AF170" s="38"/>
      <c r="AG170" s="38"/>
      <c r="AH170" s="38"/>
      <c r="AI170" s="38"/>
      <c r="AJ170" s="37"/>
      <c r="AK170" s="64"/>
      <c r="AL170" s="37"/>
      <c r="AM170" s="64"/>
      <c r="AN170" s="37"/>
      <c r="AO170" s="64"/>
      <c r="AP170" s="37"/>
      <c r="AQ170" s="37"/>
      <c r="AR170" s="37"/>
      <c r="AS170" s="37"/>
      <c r="AT170" s="37"/>
      <c r="AU170" s="37"/>
      <c r="AV170" s="38"/>
      <c r="AW170" s="38"/>
    </row>
    <row r="171" spans="1:49">
      <c r="A171" s="4"/>
      <c r="B171" s="4"/>
      <c r="C171" s="4"/>
      <c r="D171" s="36"/>
      <c r="E171" s="36"/>
      <c r="F171" s="38"/>
      <c r="G171" s="78"/>
      <c r="H171" s="38"/>
      <c r="I171" s="38"/>
      <c r="J171" s="78"/>
      <c r="K171" s="38"/>
      <c r="L171" s="662"/>
      <c r="M171" s="78"/>
      <c r="N171" s="78"/>
      <c r="O171" s="38"/>
      <c r="P171" s="78"/>
      <c r="Q171" s="38"/>
      <c r="R171" s="78"/>
      <c r="S171" s="38"/>
      <c r="T171" s="36"/>
      <c r="U171" s="78"/>
      <c r="V171" s="78"/>
      <c r="W171" s="36"/>
      <c r="X171" s="36"/>
      <c r="Y171" s="36"/>
      <c r="Z171" s="36"/>
      <c r="AA171" s="38"/>
      <c r="AB171" s="38"/>
      <c r="AC171" s="4"/>
      <c r="AD171" s="4"/>
      <c r="AE171" s="4"/>
      <c r="AF171" s="38"/>
      <c r="AG171" s="38"/>
      <c r="AH171" s="38"/>
      <c r="AI171" s="38"/>
      <c r="AJ171" s="37"/>
      <c r="AK171" s="64"/>
      <c r="AL171" s="37"/>
      <c r="AM171" s="64"/>
      <c r="AN171" s="37"/>
      <c r="AO171" s="64"/>
      <c r="AP171" s="37"/>
      <c r="AQ171" s="37"/>
      <c r="AR171" s="37"/>
      <c r="AS171" s="37"/>
      <c r="AT171" s="37"/>
      <c r="AU171" s="37"/>
      <c r="AV171" s="38"/>
      <c r="AW171" s="38"/>
    </row>
    <row r="172" spans="1:49">
      <c r="A172" s="4"/>
      <c r="B172" s="4"/>
      <c r="C172" s="4"/>
      <c r="D172" s="36"/>
      <c r="E172" s="36"/>
      <c r="F172" s="38"/>
      <c r="G172" s="78"/>
      <c r="H172" s="38"/>
      <c r="I172" s="38"/>
      <c r="J172" s="78"/>
      <c r="K172" s="38"/>
      <c r="L172" s="662"/>
      <c r="M172" s="78"/>
      <c r="N172" s="78"/>
      <c r="O172" s="38"/>
      <c r="P172" s="78"/>
      <c r="Q172" s="38"/>
      <c r="R172" s="78"/>
      <c r="S172" s="38"/>
      <c r="T172" s="36"/>
      <c r="U172" s="78"/>
      <c r="V172" s="78"/>
      <c r="W172" s="36"/>
      <c r="X172" s="36"/>
      <c r="Y172" s="36"/>
      <c r="Z172" s="36"/>
      <c r="AA172" s="38"/>
      <c r="AB172" s="38"/>
      <c r="AC172" s="4"/>
      <c r="AD172" s="4"/>
      <c r="AE172" s="4"/>
      <c r="AF172" s="38"/>
      <c r="AG172" s="38"/>
      <c r="AH172" s="38"/>
      <c r="AI172" s="38"/>
      <c r="AJ172" s="37"/>
      <c r="AK172" s="64"/>
      <c r="AL172" s="37"/>
      <c r="AM172" s="64"/>
      <c r="AN172" s="37"/>
      <c r="AO172" s="64"/>
      <c r="AP172" s="37"/>
      <c r="AQ172" s="37"/>
      <c r="AR172" s="37"/>
      <c r="AS172" s="37"/>
      <c r="AT172" s="37"/>
      <c r="AU172" s="37"/>
      <c r="AV172" s="38"/>
      <c r="AW172" s="38"/>
    </row>
    <row r="173" spans="1:49">
      <c r="A173" s="4"/>
      <c r="B173" s="4"/>
      <c r="C173" s="4"/>
      <c r="D173" s="36"/>
      <c r="E173" s="36"/>
      <c r="F173" s="38"/>
      <c r="G173" s="78"/>
      <c r="H173" s="38"/>
      <c r="I173" s="38"/>
      <c r="J173" s="78"/>
      <c r="K173" s="38"/>
      <c r="L173" s="662"/>
      <c r="M173" s="78"/>
      <c r="N173" s="78"/>
      <c r="O173" s="38"/>
      <c r="P173" s="78"/>
      <c r="Q173" s="38"/>
      <c r="R173" s="78"/>
      <c r="S173" s="38"/>
      <c r="T173" s="36"/>
      <c r="U173" s="78"/>
      <c r="V173" s="78"/>
      <c r="W173" s="36"/>
      <c r="X173" s="36"/>
      <c r="Y173" s="36"/>
      <c r="Z173" s="36"/>
      <c r="AA173" s="38"/>
      <c r="AB173" s="38"/>
      <c r="AC173" s="4"/>
      <c r="AD173" s="4"/>
      <c r="AE173" s="4"/>
      <c r="AF173" s="38"/>
      <c r="AG173" s="38"/>
      <c r="AH173" s="38"/>
      <c r="AI173" s="38"/>
      <c r="AJ173" s="37"/>
      <c r="AK173" s="64"/>
      <c r="AL173" s="37"/>
      <c r="AM173" s="64"/>
      <c r="AN173" s="37"/>
      <c r="AO173" s="64"/>
      <c r="AP173" s="37"/>
      <c r="AQ173" s="37"/>
      <c r="AR173" s="37"/>
      <c r="AS173" s="37"/>
      <c r="AT173" s="37"/>
      <c r="AU173" s="37"/>
      <c r="AV173" s="38"/>
      <c r="AW173" s="38"/>
    </row>
    <row r="174" spans="1:49">
      <c r="A174" s="4"/>
      <c r="B174" s="4"/>
      <c r="C174" s="4"/>
      <c r="D174" s="36"/>
      <c r="E174" s="36"/>
      <c r="F174" s="38"/>
      <c r="G174" s="78"/>
      <c r="H174" s="38"/>
      <c r="I174" s="38"/>
      <c r="J174" s="78"/>
      <c r="K174" s="38"/>
      <c r="L174" s="662"/>
      <c r="M174" s="78"/>
      <c r="N174" s="78"/>
      <c r="O174" s="38"/>
      <c r="P174" s="78"/>
      <c r="Q174" s="38"/>
      <c r="R174" s="78"/>
      <c r="S174" s="38"/>
      <c r="T174" s="36"/>
      <c r="U174" s="78"/>
      <c r="V174" s="78"/>
      <c r="W174" s="36"/>
      <c r="X174" s="36"/>
      <c r="Y174" s="36"/>
      <c r="Z174" s="36"/>
      <c r="AA174" s="38"/>
      <c r="AB174" s="38"/>
      <c r="AC174" s="4"/>
      <c r="AD174" s="4"/>
      <c r="AE174" s="4"/>
      <c r="AF174" s="38"/>
      <c r="AG174" s="38"/>
      <c r="AH174" s="38"/>
      <c r="AI174" s="38"/>
      <c r="AJ174" s="37"/>
      <c r="AK174" s="64"/>
      <c r="AL174" s="37"/>
      <c r="AM174" s="64"/>
      <c r="AN174" s="37"/>
      <c r="AO174" s="64"/>
      <c r="AP174" s="37"/>
      <c r="AQ174" s="37"/>
      <c r="AR174" s="37"/>
      <c r="AS174" s="37"/>
      <c r="AT174" s="37"/>
      <c r="AU174" s="37"/>
      <c r="AV174" s="38"/>
      <c r="AW174" s="38"/>
    </row>
    <row r="175" spans="1:49">
      <c r="A175" s="4"/>
      <c r="B175" s="4"/>
      <c r="C175" s="4"/>
      <c r="D175" s="36"/>
      <c r="E175" s="36"/>
      <c r="F175" s="38"/>
      <c r="G175" s="78"/>
      <c r="H175" s="38"/>
      <c r="I175" s="38"/>
      <c r="J175" s="78"/>
      <c r="K175" s="38"/>
      <c r="L175" s="662"/>
      <c r="M175" s="78"/>
      <c r="N175" s="78"/>
      <c r="O175" s="38"/>
      <c r="P175" s="78"/>
      <c r="Q175" s="38"/>
      <c r="R175" s="78"/>
      <c r="S175" s="38"/>
      <c r="T175" s="36"/>
      <c r="U175" s="78"/>
      <c r="V175" s="78"/>
      <c r="W175" s="36"/>
      <c r="X175" s="36"/>
      <c r="Y175" s="36"/>
      <c r="Z175" s="36"/>
      <c r="AA175" s="38"/>
      <c r="AB175" s="38"/>
      <c r="AC175" s="4"/>
      <c r="AD175" s="4"/>
      <c r="AE175" s="4"/>
      <c r="AF175" s="38"/>
      <c r="AG175" s="38"/>
      <c r="AH175" s="38"/>
      <c r="AI175" s="38"/>
      <c r="AJ175" s="37"/>
      <c r="AK175" s="64"/>
      <c r="AL175" s="37"/>
      <c r="AM175" s="64"/>
      <c r="AN175" s="37"/>
      <c r="AO175" s="64"/>
      <c r="AP175" s="37"/>
      <c r="AQ175" s="37"/>
      <c r="AR175" s="37"/>
      <c r="AS175" s="37"/>
      <c r="AT175" s="37"/>
      <c r="AU175" s="37"/>
      <c r="AV175" s="38"/>
      <c r="AW175" s="38"/>
    </row>
    <row r="176" spans="1:49">
      <c r="A176" s="4"/>
      <c r="B176" s="4"/>
      <c r="C176" s="4"/>
      <c r="D176" s="36"/>
      <c r="E176" s="36"/>
      <c r="F176" s="38"/>
      <c r="G176" s="78"/>
      <c r="H176" s="38"/>
      <c r="I176" s="38"/>
      <c r="J176" s="78"/>
      <c r="K176" s="38"/>
      <c r="L176" s="662"/>
      <c r="M176" s="78"/>
      <c r="N176" s="78"/>
      <c r="O176" s="38"/>
      <c r="P176" s="78"/>
      <c r="Q176" s="38"/>
      <c r="R176" s="78"/>
      <c r="S176" s="38"/>
      <c r="T176" s="36"/>
      <c r="U176" s="78"/>
      <c r="V176" s="78"/>
      <c r="W176" s="36"/>
      <c r="X176" s="36"/>
      <c r="Y176" s="36"/>
      <c r="Z176" s="36"/>
      <c r="AA176" s="38"/>
      <c r="AB176" s="38"/>
      <c r="AC176" s="4"/>
      <c r="AD176" s="4"/>
      <c r="AE176" s="4"/>
      <c r="AF176" s="38"/>
      <c r="AG176" s="38"/>
      <c r="AH176" s="38"/>
      <c r="AI176" s="38"/>
      <c r="AJ176" s="37"/>
      <c r="AK176" s="64"/>
      <c r="AL176" s="37"/>
      <c r="AM176" s="64"/>
      <c r="AN176" s="37"/>
      <c r="AO176" s="64"/>
      <c r="AP176" s="37"/>
      <c r="AQ176" s="37"/>
      <c r="AR176" s="37"/>
      <c r="AS176" s="37"/>
      <c r="AT176" s="37"/>
      <c r="AU176" s="37"/>
      <c r="AV176" s="38"/>
      <c r="AW176" s="38"/>
    </row>
    <row r="177" spans="1:49">
      <c r="A177" s="4"/>
      <c r="B177" s="4"/>
      <c r="C177" s="4"/>
      <c r="D177" s="36"/>
      <c r="E177" s="36"/>
      <c r="F177" s="38"/>
      <c r="G177" s="78"/>
      <c r="H177" s="38"/>
      <c r="I177" s="38"/>
      <c r="J177" s="78"/>
      <c r="K177" s="38"/>
      <c r="L177" s="662"/>
      <c r="M177" s="78"/>
      <c r="N177" s="78"/>
      <c r="O177" s="38"/>
      <c r="P177" s="78"/>
      <c r="Q177" s="38"/>
      <c r="R177" s="78"/>
      <c r="S177" s="38"/>
      <c r="T177" s="36"/>
      <c r="U177" s="78"/>
      <c r="V177" s="78"/>
      <c r="W177" s="36"/>
      <c r="X177" s="36"/>
      <c r="Y177" s="36"/>
      <c r="Z177" s="36"/>
      <c r="AA177" s="38"/>
      <c r="AB177" s="38"/>
      <c r="AC177" s="4"/>
      <c r="AD177" s="4"/>
      <c r="AE177" s="4"/>
      <c r="AF177" s="38"/>
      <c r="AG177" s="38"/>
      <c r="AH177" s="38"/>
      <c r="AI177" s="38"/>
      <c r="AJ177" s="37"/>
      <c r="AK177" s="64"/>
      <c r="AL177" s="37"/>
      <c r="AM177" s="64"/>
      <c r="AN177" s="37"/>
      <c r="AO177" s="64"/>
      <c r="AP177" s="37"/>
      <c r="AQ177" s="37"/>
      <c r="AR177" s="37"/>
      <c r="AS177" s="37"/>
      <c r="AT177" s="37"/>
      <c r="AU177" s="37"/>
      <c r="AV177" s="38"/>
      <c r="AW177" s="38"/>
    </row>
    <row r="178" spans="1:49">
      <c r="A178" s="4"/>
      <c r="B178" s="4"/>
      <c r="C178" s="4"/>
      <c r="D178" s="36"/>
      <c r="E178" s="36"/>
      <c r="F178" s="38"/>
      <c r="G178" s="78"/>
      <c r="H178" s="38"/>
      <c r="I178" s="38"/>
      <c r="J178" s="78"/>
      <c r="K178" s="38"/>
      <c r="L178" s="662"/>
      <c r="M178" s="78"/>
      <c r="N178" s="78"/>
      <c r="O178" s="38"/>
      <c r="P178" s="78"/>
      <c r="Q178" s="38"/>
      <c r="R178" s="78"/>
      <c r="S178" s="38"/>
      <c r="T178" s="36"/>
      <c r="U178" s="78"/>
      <c r="V178" s="78"/>
      <c r="W178" s="36"/>
      <c r="X178" s="36"/>
      <c r="Y178" s="36"/>
      <c r="Z178" s="36"/>
      <c r="AA178" s="38"/>
      <c r="AB178" s="38"/>
      <c r="AC178" s="4"/>
      <c r="AD178" s="4"/>
      <c r="AE178" s="4"/>
      <c r="AF178" s="38"/>
      <c r="AG178" s="38"/>
      <c r="AH178" s="38"/>
      <c r="AI178" s="38"/>
      <c r="AJ178" s="37"/>
      <c r="AK178" s="64"/>
      <c r="AL178" s="37"/>
      <c r="AM178" s="64"/>
      <c r="AN178" s="37"/>
      <c r="AO178" s="64"/>
      <c r="AP178" s="37"/>
      <c r="AQ178" s="37"/>
      <c r="AR178" s="37"/>
      <c r="AS178" s="37"/>
      <c r="AT178" s="37"/>
      <c r="AU178" s="37"/>
      <c r="AV178" s="38"/>
      <c r="AW178" s="38"/>
    </row>
    <row r="179" spans="1:49">
      <c r="A179" s="4"/>
      <c r="B179" s="4"/>
      <c r="C179" s="4"/>
      <c r="D179" s="36"/>
      <c r="E179" s="36"/>
      <c r="F179" s="38"/>
      <c r="G179" s="78"/>
      <c r="H179" s="38"/>
      <c r="I179" s="38"/>
      <c r="J179" s="78"/>
      <c r="K179" s="38"/>
      <c r="L179" s="662"/>
      <c r="M179" s="78"/>
      <c r="N179" s="78"/>
      <c r="O179" s="38"/>
      <c r="P179" s="78"/>
      <c r="Q179" s="38"/>
      <c r="R179" s="78"/>
      <c r="S179" s="38"/>
      <c r="T179" s="36"/>
      <c r="U179" s="78"/>
      <c r="V179" s="78"/>
      <c r="W179" s="36"/>
      <c r="X179" s="36"/>
      <c r="Y179" s="36"/>
      <c r="Z179" s="36"/>
      <c r="AA179" s="38"/>
      <c r="AB179" s="38"/>
      <c r="AC179" s="4"/>
      <c r="AD179" s="4"/>
      <c r="AE179" s="4"/>
      <c r="AF179" s="38"/>
      <c r="AG179" s="38"/>
      <c r="AH179" s="38"/>
      <c r="AI179" s="38"/>
      <c r="AJ179" s="37"/>
      <c r="AK179" s="64"/>
      <c r="AL179" s="37"/>
      <c r="AM179" s="64"/>
      <c r="AN179" s="37"/>
      <c r="AO179" s="64"/>
      <c r="AP179" s="37"/>
      <c r="AQ179" s="37"/>
      <c r="AR179" s="37"/>
      <c r="AS179" s="37"/>
      <c r="AT179" s="37"/>
      <c r="AU179" s="37"/>
      <c r="AV179" s="38"/>
      <c r="AW179" s="38"/>
    </row>
    <row r="180" spans="1:49">
      <c r="A180" s="4"/>
      <c r="B180" s="4"/>
      <c r="C180" s="4"/>
      <c r="D180" s="36"/>
      <c r="E180" s="36"/>
      <c r="F180" s="38"/>
      <c r="G180" s="78"/>
      <c r="H180" s="38"/>
      <c r="I180" s="38"/>
      <c r="J180" s="78"/>
      <c r="K180" s="38"/>
      <c r="L180" s="662"/>
      <c r="M180" s="78"/>
      <c r="N180" s="78"/>
      <c r="O180" s="38"/>
      <c r="P180" s="78"/>
      <c r="Q180" s="38"/>
      <c r="R180" s="78"/>
      <c r="S180" s="38"/>
      <c r="T180" s="36"/>
      <c r="U180" s="78"/>
      <c r="V180" s="78"/>
      <c r="W180" s="36"/>
      <c r="X180" s="36"/>
      <c r="Y180" s="36"/>
      <c r="Z180" s="36"/>
      <c r="AA180" s="38"/>
      <c r="AB180" s="38"/>
      <c r="AC180" s="4"/>
      <c r="AD180" s="4"/>
      <c r="AE180" s="4"/>
      <c r="AF180" s="38"/>
      <c r="AG180" s="38"/>
      <c r="AH180" s="38"/>
      <c r="AI180" s="38"/>
      <c r="AJ180" s="37"/>
      <c r="AK180" s="64"/>
      <c r="AL180" s="37"/>
      <c r="AM180" s="64"/>
      <c r="AN180" s="37"/>
      <c r="AO180" s="64"/>
      <c r="AP180" s="37"/>
      <c r="AQ180" s="37"/>
      <c r="AR180" s="37"/>
      <c r="AS180" s="37"/>
      <c r="AT180" s="37"/>
      <c r="AU180" s="37"/>
      <c r="AV180" s="38"/>
      <c r="AW180" s="38"/>
    </row>
    <row r="181" spans="1:49">
      <c r="A181" s="4"/>
      <c r="B181" s="4"/>
      <c r="C181" s="4"/>
      <c r="D181" s="36"/>
      <c r="E181" s="36"/>
      <c r="F181" s="38"/>
      <c r="G181" s="78"/>
      <c r="H181" s="38"/>
      <c r="I181" s="38"/>
      <c r="J181" s="78"/>
      <c r="K181" s="38"/>
      <c r="L181" s="662"/>
      <c r="M181" s="78"/>
      <c r="N181" s="78"/>
      <c r="O181" s="38"/>
      <c r="P181" s="78"/>
      <c r="Q181" s="38"/>
      <c r="R181" s="78"/>
      <c r="S181" s="38"/>
      <c r="T181" s="36"/>
      <c r="U181" s="78"/>
      <c r="V181" s="78"/>
      <c r="W181" s="36"/>
      <c r="X181" s="36"/>
      <c r="Y181" s="36"/>
      <c r="Z181" s="36"/>
      <c r="AA181" s="38"/>
      <c r="AB181" s="38"/>
      <c r="AC181" s="4"/>
      <c r="AD181" s="4"/>
      <c r="AE181" s="4"/>
      <c r="AF181" s="38"/>
      <c r="AG181" s="38"/>
      <c r="AH181" s="38"/>
      <c r="AI181" s="38"/>
      <c r="AJ181" s="37"/>
      <c r="AK181" s="64"/>
      <c r="AL181" s="37"/>
      <c r="AM181" s="64"/>
      <c r="AN181" s="37"/>
      <c r="AO181" s="64"/>
      <c r="AP181" s="37"/>
      <c r="AQ181" s="37"/>
      <c r="AR181" s="37"/>
      <c r="AS181" s="37"/>
      <c r="AT181" s="37"/>
      <c r="AU181" s="37"/>
      <c r="AV181" s="38"/>
      <c r="AW181" s="38"/>
    </row>
    <row r="182" spans="1:49">
      <c r="A182" s="4"/>
      <c r="B182" s="4"/>
      <c r="C182" s="4"/>
      <c r="D182" s="36"/>
      <c r="E182" s="36"/>
      <c r="F182" s="38"/>
      <c r="G182" s="78"/>
      <c r="H182" s="38"/>
      <c r="I182" s="38"/>
      <c r="J182" s="78"/>
      <c r="K182" s="38"/>
      <c r="L182" s="662"/>
      <c r="M182" s="78"/>
      <c r="N182" s="78"/>
      <c r="O182" s="38"/>
      <c r="P182" s="78"/>
      <c r="Q182" s="38"/>
      <c r="R182" s="78"/>
      <c r="S182" s="38"/>
      <c r="T182" s="36"/>
      <c r="U182" s="78"/>
      <c r="V182" s="78"/>
      <c r="W182" s="36"/>
      <c r="X182" s="36"/>
      <c r="Y182" s="36"/>
      <c r="Z182" s="36"/>
      <c r="AA182" s="38"/>
      <c r="AB182" s="38"/>
      <c r="AC182" s="4"/>
      <c r="AD182" s="4"/>
      <c r="AE182" s="4"/>
      <c r="AF182" s="38"/>
      <c r="AG182" s="38"/>
      <c r="AH182" s="38"/>
      <c r="AI182" s="38"/>
      <c r="AJ182" s="37"/>
      <c r="AK182" s="64"/>
      <c r="AL182" s="37"/>
      <c r="AM182" s="64"/>
      <c r="AN182" s="37"/>
      <c r="AO182" s="64"/>
      <c r="AP182" s="37"/>
      <c r="AQ182" s="37"/>
      <c r="AR182" s="37"/>
      <c r="AS182" s="37"/>
      <c r="AT182" s="37"/>
      <c r="AU182" s="37"/>
      <c r="AV182" s="38"/>
      <c r="AW182" s="38"/>
    </row>
    <row r="183" spans="1:49">
      <c r="A183" s="4"/>
      <c r="B183" s="4"/>
      <c r="C183" s="4"/>
      <c r="D183" s="36"/>
      <c r="E183" s="36"/>
      <c r="F183" s="38"/>
      <c r="G183" s="78"/>
      <c r="H183" s="38"/>
      <c r="I183" s="38"/>
      <c r="J183" s="78"/>
      <c r="K183" s="38"/>
      <c r="L183" s="662"/>
      <c r="M183" s="78"/>
      <c r="N183" s="78"/>
      <c r="O183" s="38"/>
      <c r="P183" s="78"/>
      <c r="Q183" s="38"/>
      <c r="R183" s="78"/>
      <c r="S183" s="38"/>
      <c r="T183" s="36"/>
      <c r="U183" s="78"/>
      <c r="V183" s="78"/>
      <c r="W183" s="36"/>
      <c r="X183" s="36"/>
      <c r="Y183" s="36"/>
      <c r="Z183" s="36"/>
      <c r="AA183" s="38"/>
      <c r="AB183" s="38"/>
      <c r="AC183" s="4"/>
      <c r="AD183" s="4"/>
      <c r="AE183" s="4"/>
      <c r="AF183" s="38"/>
      <c r="AG183" s="38"/>
      <c r="AH183" s="38"/>
      <c r="AI183" s="38"/>
      <c r="AJ183" s="37"/>
      <c r="AK183" s="64"/>
      <c r="AL183" s="37"/>
      <c r="AM183" s="64"/>
      <c r="AN183" s="37"/>
      <c r="AO183" s="64"/>
      <c r="AP183" s="37"/>
      <c r="AQ183" s="37"/>
      <c r="AR183" s="37"/>
      <c r="AS183" s="37"/>
      <c r="AT183" s="37"/>
      <c r="AU183" s="37"/>
      <c r="AV183" s="38"/>
      <c r="AW183" s="38"/>
    </row>
    <row r="184" spans="1:49">
      <c r="A184" s="4"/>
      <c r="B184" s="4"/>
      <c r="C184" s="4"/>
      <c r="D184" s="36"/>
      <c r="E184" s="36"/>
      <c r="F184" s="38"/>
      <c r="G184" s="78"/>
      <c r="H184" s="38"/>
      <c r="I184" s="38"/>
      <c r="J184" s="78"/>
      <c r="K184" s="38"/>
      <c r="L184" s="662"/>
      <c r="M184" s="78"/>
      <c r="N184" s="78"/>
      <c r="O184" s="38"/>
      <c r="P184" s="78"/>
      <c r="Q184" s="38"/>
      <c r="R184" s="78"/>
      <c r="S184" s="38"/>
      <c r="T184" s="36"/>
      <c r="U184" s="78"/>
      <c r="V184" s="78"/>
      <c r="W184" s="36"/>
      <c r="X184" s="36"/>
      <c r="Y184" s="36"/>
      <c r="Z184" s="36"/>
      <c r="AA184" s="38"/>
      <c r="AB184" s="38"/>
      <c r="AC184" s="4"/>
      <c r="AD184" s="4"/>
      <c r="AE184" s="4"/>
      <c r="AF184" s="38"/>
      <c r="AG184" s="38"/>
      <c r="AH184" s="38"/>
      <c r="AI184" s="38"/>
      <c r="AJ184" s="37"/>
      <c r="AK184" s="64"/>
      <c r="AL184" s="37"/>
      <c r="AM184" s="64"/>
      <c r="AN184" s="37"/>
      <c r="AO184" s="64"/>
      <c r="AP184" s="37"/>
      <c r="AQ184" s="37"/>
      <c r="AR184" s="37"/>
      <c r="AS184" s="37"/>
      <c r="AT184" s="37"/>
      <c r="AU184" s="37"/>
      <c r="AV184" s="38"/>
      <c r="AW184" s="38"/>
    </row>
    <row r="185" spans="1:49">
      <c r="A185" s="4"/>
      <c r="B185" s="4"/>
      <c r="C185" s="4"/>
      <c r="D185" s="36"/>
      <c r="E185" s="36"/>
      <c r="F185" s="38"/>
      <c r="G185" s="78"/>
      <c r="H185" s="38"/>
      <c r="I185" s="38"/>
      <c r="J185" s="78"/>
      <c r="K185" s="38"/>
      <c r="L185" s="662"/>
      <c r="M185" s="78"/>
      <c r="N185" s="78"/>
      <c r="O185" s="38"/>
      <c r="P185" s="78"/>
      <c r="Q185" s="38"/>
      <c r="R185" s="78"/>
      <c r="S185" s="38"/>
      <c r="T185" s="36"/>
      <c r="U185" s="78"/>
      <c r="V185" s="78"/>
      <c r="W185" s="36"/>
      <c r="X185" s="36"/>
      <c r="Y185" s="36"/>
      <c r="Z185" s="36"/>
      <c r="AA185" s="38"/>
      <c r="AB185" s="38"/>
      <c r="AC185" s="4"/>
      <c r="AD185" s="4"/>
      <c r="AE185" s="4"/>
      <c r="AF185" s="38"/>
      <c r="AG185" s="38"/>
      <c r="AH185" s="38"/>
      <c r="AI185" s="38"/>
      <c r="AJ185" s="37"/>
      <c r="AK185" s="64"/>
      <c r="AL185" s="37"/>
      <c r="AM185" s="64"/>
      <c r="AN185" s="37"/>
      <c r="AO185" s="64"/>
      <c r="AP185" s="37"/>
      <c r="AQ185" s="37"/>
      <c r="AR185" s="37"/>
      <c r="AS185" s="37"/>
      <c r="AT185" s="37"/>
      <c r="AU185" s="37"/>
      <c r="AV185" s="38"/>
      <c r="AW185" s="38"/>
    </row>
    <row r="186" spans="1:49">
      <c r="A186" s="4"/>
      <c r="B186" s="4"/>
      <c r="C186" s="4"/>
      <c r="D186" s="36"/>
      <c r="E186" s="36"/>
      <c r="F186" s="38"/>
      <c r="G186" s="78"/>
      <c r="H186" s="38"/>
      <c r="I186" s="38"/>
      <c r="J186" s="78"/>
      <c r="K186" s="38"/>
      <c r="L186" s="662"/>
      <c r="M186" s="78"/>
      <c r="N186" s="78"/>
      <c r="O186" s="38"/>
      <c r="P186" s="78"/>
      <c r="Q186" s="38"/>
      <c r="R186" s="78"/>
      <c r="S186" s="38"/>
      <c r="T186" s="36"/>
      <c r="U186" s="78"/>
      <c r="V186" s="78"/>
      <c r="W186" s="36"/>
      <c r="X186" s="36"/>
      <c r="Y186" s="36"/>
      <c r="Z186" s="36"/>
      <c r="AA186" s="38"/>
      <c r="AB186" s="38"/>
      <c r="AC186" s="4"/>
      <c r="AD186" s="4"/>
      <c r="AE186" s="4"/>
      <c r="AF186" s="38"/>
      <c r="AG186" s="38"/>
      <c r="AH186" s="38"/>
      <c r="AI186" s="38"/>
      <c r="AJ186" s="37"/>
      <c r="AK186" s="64"/>
      <c r="AL186" s="37"/>
      <c r="AM186" s="64"/>
      <c r="AN186" s="37"/>
      <c r="AO186" s="64"/>
      <c r="AP186" s="37"/>
      <c r="AQ186" s="37"/>
      <c r="AR186" s="37"/>
      <c r="AS186" s="37"/>
      <c r="AT186" s="37"/>
      <c r="AU186" s="37"/>
      <c r="AV186" s="38"/>
      <c r="AW186" s="38"/>
    </row>
    <row r="187" spans="1:49">
      <c r="A187" s="4"/>
      <c r="B187" s="4"/>
      <c r="C187" s="4"/>
      <c r="D187" s="36"/>
      <c r="E187" s="36"/>
      <c r="F187" s="38"/>
      <c r="G187" s="78"/>
      <c r="H187" s="38"/>
      <c r="I187" s="38"/>
      <c r="J187" s="78"/>
      <c r="K187" s="38"/>
      <c r="L187" s="662"/>
      <c r="M187" s="78"/>
      <c r="N187" s="78"/>
      <c r="O187" s="38"/>
      <c r="P187" s="78"/>
      <c r="Q187" s="38"/>
      <c r="R187" s="78"/>
      <c r="S187" s="38"/>
      <c r="T187" s="36"/>
      <c r="U187" s="78"/>
      <c r="V187" s="78"/>
      <c r="W187" s="36"/>
      <c r="X187" s="36"/>
      <c r="Y187" s="36"/>
      <c r="Z187" s="36"/>
      <c r="AA187" s="38"/>
      <c r="AB187" s="38"/>
      <c r="AC187" s="4"/>
      <c r="AD187" s="4"/>
      <c r="AE187" s="4"/>
      <c r="AF187" s="38"/>
      <c r="AG187" s="38"/>
      <c r="AH187" s="38"/>
      <c r="AI187" s="38"/>
      <c r="AJ187" s="37"/>
      <c r="AK187" s="64"/>
      <c r="AL187" s="37"/>
      <c r="AM187" s="64"/>
      <c r="AN187" s="37"/>
      <c r="AO187" s="64"/>
      <c r="AP187" s="37"/>
      <c r="AQ187" s="37"/>
      <c r="AR187" s="37"/>
      <c r="AS187" s="37"/>
      <c r="AT187" s="37"/>
      <c r="AU187" s="37"/>
      <c r="AV187" s="38"/>
      <c r="AW187" s="38"/>
    </row>
    <row r="188" spans="1:49">
      <c r="A188" s="4"/>
      <c r="B188" s="4"/>
      <c r="C188" s="4"/>
      <c r="D188" s="36"/>
      <c r="E188" s="36"/>
      <c r="F188" s="38"/>
      <c r="G188" s="78"/>
      <c r="H188" s="38"/>
      <c r="I188" s="38"/>
      <c r="J188" s="78"/>
      <c r="K188" s="38"/>
      <c r="L188" s="662"/>
      <c r="M188" s="78"/>
      <c r="N188" s="78"/>
      <c r="O188" s="38"/>
      <c r="P188" s="78"/>
      <c r="Q188" s="38"/>
      <c r="R188" s="78"/>
      <c r="S188" s="38"/>
      <c r="T188" s="36"/>
      <c r="U188" s="78"/>
      <c r="V188" s="78"/>
      <c r="W188" s="36"/>
      <c r="X188" s="36"/>
      <c r="Y188" s="36"/>
      <c r="Z188" s="36"/>
      <c r="AA188" s="38"/>
      <c r="AB188" s="38"/>
      <c r="AC188" s="4"/>
      <c r="AD188" s="4"/>
      <c r="AE188" s="4"/>
      <c r="AF188" s="38"/>
      <c r="AG188" s="38"/>
      <c r="AH188" s="38"/>
      <c r="AI188" s="38"/>
      <c r="AJ188" s="37"/>
      <c r="AK188" s="64"/>
      <c r="AL188" s="37"/>
      <c r="AM188" s="64"/>
      <c r="AN188" s="37"/>
      <c r="AO188" s="64"/>
      <c r="AP188" s="37"/>
      <c r="AQ188" s="37"/>
      <c r="AR188" s="37"/>
      <c r="AS188" s="37"/>
      <c r="AT188" s="37"/>
      <c r="AU188" s="37"/>
      <c r="AV188" s="38"/>
      <c r="AW188" s="38"/>
    </row>
    <row r="189" spans="1:49">
      <c r="A189" s="4"/>
      <c r="B189" s="4"/>
      <c r="C189" s="4"/>
      <c r="D189" s="36"/>
      <c r="E189" s="36"/>
      <c r="F189" s="38"/>
      <c r="G189" s="78"/>
      <c r="H189" s="38"/>
      <c r="I189" s="38"/>
      <c r="J189" s="78"/>
      <c r="K189" s="38"/>
      <c r="L189" s="662"/>
      <c r="M189" s="78"/>
      <c r="N189" s="78"/>
      <c r="O189" s="38"/>
      <c r="P189" s="78"/>
      <c r="Q189" s="38"/>
      <c r="R189" s="78"/>
      <c r="S189" s="38"/>
      <c r="T189" s="36"/>
      <c r="U189" s="78"/>
      <c r="V189" s="78"/>
      <c r="W189" s="36"/>
      <c r="X189" s="36"/>
      <c r="Y189" s="36"/>
      <c r="Z189" s="36"/>
      <c r="AA189" s="38"/>
      <c r="AB189" s="38"/>
      <c r="AC189" s="4"/>
      <c r="AD189" s="4"/>
      <c r="AE189" s="4"/>
      <c r="AF189" s="38"/>
      <c r="AG189" s="38"/>
      <c r="AH189" s="38"/>
      <c r="AI189" s="38"/>
      <c r="AJ189" s="37"/>
      <c r="AK189" s="64"/>
      <c r="AL189" s="37"/>
      <c r="AM189" s="64"/>
      <c r="AN189" s="37"/>
      <c r="AO189" s="64"/>
      <c r="AP189" s="37"/>
      <c r="AQ189" s="37"/>
      <c r="AR189" s="37"/>
      <c r="AS189" s="37"/>
      <c r="AT189" s="37"/>
      <c r="AU189" s="37"/>
      <c r="AV189" s="38"/>
      <c r="AW189" s="38"/>
    </row>
    <row r="190" spans="1:49">
      <c r="A190" s="4"/>
      <c r="B190" s="4"/>
      <c r="C190" s="4"/>
      <c r="D190" s="36"/>
      <c r="E190" s="36"/>
      <c r="F190" s="38"/>
      <c r="G190" s="78"/>
      <c r="H190" s="38"/>
      <c r="I190" s="38"/>
      <c r="J190" s="78"/>
      <c r="K190" s="38"/>
      <c r="L190" s="662"/>
      <c r="M190" s="78"/>
      <c r="N190" s="78"/>
      <c r="O190" s="38"/>
      <c r="P190" s="78"/>
      <c r="Q190" s="38"/>
      <c r="R190" s="78"/>
      <c r="S190" s="38"/>
      <c r="T190" s="36"/>
      <c r="U190" s="78"/>
      <c r="V190" s="78"/>
      <c r="W190" s="36"/>
      <c r="X190" s="36"/>
      <c r="Y190" s="36"/>
      <c r="Z190" s="36"/>
      <c r="AA190" s="38"/>
      <c r="AB190" s="38"/>
      <c r="AC190" s="4"/>
      <c r="AD190" s="4"/>
      <c r="AE190" s="4"/>
      <c r="AF190" s="38"/>
      <c r="AG190" s="38"/>
      <c r="AH190" s="38"/>
      <c r="AI190" s="38"/>
      <c r="AJ190" s="37"/>
      <c r="AK190" s="64"/>
      <c r="AL190" s="37"/>
      <c r="AM190" s="64"/>
      <c r="AN190" s="37"/>
      <c r="AO190" s="64"/>
      <c r="AP190" s="37"/>
      <c r="AQ190" s="37"/>
      <c r="AR190" s="37"/>
      <c r="AS190" s="37"/>
      <c r="AT190" s="37"/>
      <c r="AU190" s="37"/>
      <c r="AV190" s="38"/>
      <c r="AW190" s="38"/>
    </row>
    <row r="191" spans="1:49">
      <c r="A191" s="4"/>
      <c r="B191" s="4"/>
      <c r="C191" s="4"/>
      <c r="D191" s="36"/>
      <c r="E191" s="36"/>
      <c r="F191" s="38"/>
      <c r="G191" s="78"/>
      <c r="H191" s="38"/>
      <c r="I191" s="38"/>
      <c r="J191" s="78"/>
      <c r="K191" s="38"/>
      <c r="L191" s="662"/>
      <c r="M191" s="78"/>
      <c r="N191" s="78"/>
      <c r="O191" s="38"/>
      <c r="P191" s="78"/>
      <c r="Q191" s="38"/>
      <c r="R191" s="78"/>
      <c r="S191" s="38"/>
      <c r="T191" s="36"/>
      <c r="U191" s="78"/>
      <c r="V191" s="78"/>
      <c r="W191" s="36"/>
      <c r="X191" s="36"/>
      <c r="Y191" s="36"/>
      <c r="Z191" s="36"/>
      <c r="AA191" s="38"/>
      <c r="AB191" s="38"/>
      <c r="AC191" s="4"/>
      <c r="AD191" s="4"/>
      <c r="AE191" s="4"/>
      <c r="AF191" s="38"/>
      <c r="AG191" s="38"/>
      <c r="AH191" s="38"/>
      <c r="AI191" s="38"/>
      <c r="AJ191" s="37"/>
      <c r="AK191" s="64"/>
      <c r="AL191" s="37"/>
      <c r="AM191" s="64"/>
      <c r="AN191" s="37"/>
      <c r="AO191" s="64"/>
      <c r="AP191" s="37"/>
      <c r="AQ191" s="37"/>
      <c r="AR191" s="37"/>
      <c r="AS191" s="37"/>
      <c r="AT191" s="37"/>
      <c r="AU191" s="37"/>
      <c r="AV191" s="38"/>
      <c r="AW191" s="38"/>
    </row>
    <row r="192" spans="1:49">
      <c r="A192" s="4"/>
      <c r="B192" s="4"/>
      <c r="C192" s="4"/>
      <c r="D192" s="36"/>
      <c r="E192" s="36"/>
      <c r="F192" s="38"/>
      <c r="G192" s="78"/>
      <c r="H192" s="38"/>
      <c r="I192" s="38"/>
      <c r="J192" s="78"/>
      <c r="K192" s="38"/>
      <c r="L192" s="662"/>
      <c r="M192" s="78"/>
      <c r="N192" s="78"/>
      <c r="O192" s="38"/>
      <c r="P192" s="78"/>
      <c r="Q192" s="38"/>
      <c r="R192" s="78"/>
      <c r="S192" s="38"/>
      <c r="T192" s="36"/>
      <c r="U192" s="78"/>
      <c r="V192" s="78"/>
      <c r="W192" s="36"/>
      <c r="X192" s="36"/>
      <c r="Y192" s="36"/>
      <c r="Z192" s="36"/>
      <c r="AA192" s="38"/>
      <c r="AB192" s="38"/>
      <c r="AC192" s="4"/>
      <c r="AD192" s="4"/>
      <c r="AE192" s="4"/>
      <c r="AF192" s="38"/>
      <c r="AG192" s="38"/>
      <c r="AH192" s="38"/>
      <c r="AI192" s="38"/>
      <c r="AJ192" s="37"/>
      <c r="AK192" s="64"/>
      <c r="AL192" s="37"/>
      <c r="AM192" s="64"/>
      <c r="AN192" s="37"/>
      <c r="AO192" s="64"/>
      <c r="AP192" s="37"/>
      <c r="AQ192" s="37"/>
      <c r="AR192" s="37"/>
      <c r="AS192" s="37"/>
      <c r="AT192" s="37"/>
      <c r="AU192" s="37"/>
      <c r="AV192" s="38"/>
      <c r="AW192" s="38"/>
    </row>
    <row r="193" spans="1:49">
      <c r="A193" s="4"/>
      <c r="B193" s="4"/>
      <c r="C193" s="4"/>
      <c r="D193" s="36"/>
      <c r="E193" s="36"/>
      <c r="F193" s="38"/>
      <c r="G193" s="78"/>
      <c r="H193" s="38"/>
      <c r="I193" s="38"/>
      <c r="J193" s="78"/>
      <c r="K193" s="38"/>
      <c r="L193" s="662"/>
      <c r="M193" s="78"/>
      <c r="N193" s="78"/>
      <c r="O193" s="38"/>
      <c r="P193" s="78"/>
      <c r="Q193" s="38"/>
      <c r="R193" s="78"/>
      <c r="S193" s="38"/>
      <c r="T193" s="36"/>
      <c r="U193" s="78"/>
      <c r="V193" s="78"/>
      <c r="W193" s="36"/>
      <c r="X193" s="36"/>
      <c r="Y193" s="36"/>
      <c r="Z193" s="36"/>
      <c r="AA193" s="38"/>
      <c r="AB193" s="38"/>
      <c r="AC193" s="4"/>
      <c r="AD193" s="4"/>
      <c r="AE193" s="4"/>
      <c r="AF193" s="38"/>
      <c r="AG193" s="38"/>
      <c r="AH193" s="38"/>
      <c r="AI193" s="38"/>
      <c r="AJ193" s="37"/>
      <c r="AK193" s="64"/>
      <c r="AL193" s="37"/>
      <c r="AM193" s="64"/>
      <c r="AN193" s="37"/>
      <c r="AO193" s="64"/>
      <c r="AP193" s="37"/>
      <c r="AQ193" s="37"/>
      <c r="AR193" s="37"/>
      <c r="AS193" s="37"/>
      <c r="AT193" s="37"/>
      <c r="AU193" s="37"/>
      <c r="AV193" s="38"/>
      <c r="AW193" s="38"/>
    </row>
    <row r="194" spans="1:49">
      <c r="A194" s="4"/>
      <c r="B194" s="4"/>
      <c r="C194" s="4"/>
      <c r="D194" s="36"/>
      <c r="E194" s="36"/>
      <c r="F194" s="38"/>
      <c r="G194" s="78"/>
      <c r="H194" s="38"/>
      <c r="I194" s="38"/>
      <c r="J194" s="78"/>
      <c r="K194" s="38"/>
      <c r="L194" s="662"/>
      <c r="M194" s="78"/>
      <c r="N194" s="78"/>
      <c r="O194" s="38"/>
      <c r="P194" s="78"/>
      <c r="Q194" s="38"/>
      <c r="R194" s="78"/>
      <c r="S194" s="38"/>
      <c r="T194" s="36"/>
      <c r="U194" s="78"/>
      <c r="V194" s="78"/>
      <c r="W194" s="36"/>
      <c r="X194" s="36"/>
      <c r="Y194" s="36"/>
      <c r="Z194" s="36"/>
      <c r="AA194" s="38"/>
      <c r="AB194" s="38"/>
      <c r="AC194" s="4"/>
      <c r="AD194" s="4"/>
      <c r="AE194" s="4"/>
      <c r="AF194" s="38"/>
      <c r="AG194" s="38"/>
      <c r="AH194" s="38"/>
      <c r="AI194" s="38"/>
      <c r="AJ194" s="37"/>
      <c r="AK194" s="64"/>
      <c r="AL194" s="37"/>
      <c r="AM194" s="64"/>
      <c r="AN194" s="37"/>
      <c r="AO194" s="64"/>
      <c r="AP194" s="37"/>
      <c r="AQ194" s="37"/>
      <c r="AR194" s="37"/>
      <c r="AS194" s="37"/>
      <c r="AT194" s="37"/>
      <c r="AU194" s="37"/>
      <c r="AV194" s="38"/>
      <c r="AW194" s="38"/>
    </row>
    <row r="195" spans="1:49">
      <c r="A195" s="4"/>
      <c r="B195" s="4"/>
      <c r="C195" s="4"/>
      <c r="D195" s="36"/>
      <c r="E195" s="36"/>
      <c r="F195" s="38"/>
      <c r="G195" s="78"/>
      <c r="H195" s="38"/>
      <c r="I195" s="38"/>
      <c r="J195" s="78"/>
      <c r="K195" s="38"/>
      <c r="L195" s="662"/>
      <c r="M195" s="78"/>
      <c r="N195" s="78"/>
      <c r="O195" s="38"/>
      <c r="P195" s="78"/>
      <c r="Q195" s="38"/>
      <c r="R195" s="78"/>
      <c r="S195" s="38"/>
      <c r="T195" s="36"/>
      <c r="U195" s="78"/>
      <c r="V195" s="78"/>
      <c r="W195" s="36"/>
      <c r="X195" s="36"/>
      <c r="Y195" s="36"/>
      <c r="Z195" s="36"/>
      <c r="AA195" s="38"/>
      <c r="AB195" s="38"/>
      <c r="AC195" s="4"/>
      <c r="AD195" s="4"/>
      <c r="AE195" s="4"/>
      <c r="AF195" s="38"/>
      <c r="AG195" s="38"/>
      <c r="AH195" s="38"/>
      <c r="AI195" s="38"/>
      <c r="AJ195" s="37"/>
      <c r="AK195" s="64"/>
      <c r="AL195" s="37"/>
      <c r="AM195" s="64"/>
      <c r="AN195" s="37"/>
      <c r="AO195" s="64"/>
      <c r="AP195" s="37"/>
      <c r="AQ195" s="37"/>
      <c r="AR195" s="37"/>
      <c r="AS195" s="37"/>
      <c r="AT195" s="37"/>
      <c r="AU195" s="37"/>
      <c r="AV195" s="38"/>
      <c r="AW195" s="38"/>
    </row>
    <row r="196" spans="1:49">
      <c r="A196" s="4"/>
      <c r="B196" s="4"/>
      <c r="C196" s="4"/>
      <c r="D196" s="36"/>
      <c r="E196" s="36"/>
      <c r="F196" s="38"/>
      <c r="G196" s="78"/>
      <c r="H196" s="38"/>
      <c r="I196" s="38"/>
      <c r="J196" s="78"/>
      <c r="K196" s="38"/>
      <c r="L196" s="662"/>
      <c r="M196" s="78"/>
      <c r="N196" s="78"/>
      <c r="O196" s="38"/>
      <c r="P196" s="78"/>
      <c r="Q196" s="38"/>
      <c r="R196" s="78"/>
      <c r="S196" s="38"/>
      <c r="T196" s="36"/>
      <c r="U196" s="78"/>
      <c r="V196" s="78"/>
      <c r="W196" s="36"/>
      <c r="X196" s="36"/>
      <c r="Y196" s="36"/>
      <c r="Z196" s="36"/>
      <c r="AA196" s="38"/>
      <c r="AB196" s="38"/>
      <c r="AC196" s="4"/>
      <c r="AD196" s="4"/>
      <c r="AE196" s="4"/>
      <c r="AF196" s="38"/>
      <c r="AG196" s="38"/>
      <c r="AH196" s="38"/>
      <c r="AI196" s="38"/>
      <c r="AJ196" s="37"/>
      <c r="AK196" s="64"/>
      <c r="AL196" s="37"/>
      <c r="AM196" s="64"/>
      <c r="AN196" s="37"/>
      <c r="AO196" s="64"/>
      <c r="AP196" s="37"/>
      <c r="AQ196" s="37"/>
      <c r="AR196" s="37"/>
      <c r="AS196" s="37"/>
      <c r="AT196" s="37"/>
      <c r="AU196" s="37"/>
      <c r="AV196" s="38"/>
      <c r="AW196" s="38"/>
    </row>
    <row r="197" spans="1:49">
      <c r="A197" s="4"/>
      <c r="B197" s="4"/>
      <c r="C197" s="4"/>
      <c r="D197" s="36"/>
      <c r="E197" s="36"/>
      <c r="F197" s="38"/>
      <c r="G197" s="78"/>
      <c r="H197" s="38"/>
      <c r="I197" s="38"/>
      <c r="J197" s="78"/>
      <c r="K197" s="38"/>
      <c r="L197" s="662"/>
      <c r="M197" s="78"/>
      <c r="N197" s="78"/>
      <c r="O197" s="38"/>
      <c r="P197" s="78"/>
      <c r="Q197" s="38"/>
      <c r="R197" s="78"/>
      <c r="S197" s="38"/>
      <c r="T197" s="36"/>
      <c r="U197" s="78"/>
      <c r="V197" s="78"/>
      <c r="W197" s="36"/>
      <c r="X197" s="36"/>
      <c r="Y197" s="36"/>
      <c r="Z197" s="36"/>
      <c r="AA197" s="38"/>
      <c r="AB197" s="38"/>
      <c r="AC197" s="4"/>
      <c r="AD197" s="4"/>
      <c r="AE197" s="4"/>
      <c r="AF197" s="38"/>
      <c r="AG197" s="38"/>
      <c r="AH197" s="38"/>
      <c r="AI197" s="38"/>
      <c r="AJ197" s="37"/>
      <c r="AK197" s="64"/>
      <c r="AL197" s="37"/>
      <c r="AM197" s="64"/>
      <c r="AN197" s="37"/>
      <c r="AO197" s="64"/>
      <c r="AP197" s="37"/>
      <c r="AQ197" s="37"/>
      <c r="AR197" s="37"/>
      <c r="AS197" s="37"/>
      <c r="AT197" s="37"/>
      <c r="AU197" s="37"/>
      <c r="AV197" s="38"/>
      <c r="AW197" s="38"/>
    </row>
    <row r="198" spans="1:49">
      <c r="A198" s="4"/>
      <c r="B198" s="4"/>
      <c r="C198" s="4"/>
      <c r="D198" s="36"/>
      <c r="E198" s="36"/>
      <c r="F198" s="38"/>
      <c r="G198" s="78"/>
      <c r="H198" s="38"/>
      <c r="I198" s="38"/>
      <c r="J198" s="78"/>
      <c r="K198" s="38"/>
      <c r="L198" s="662"/>
      <c r="M198" s="78"/>
      <c r="N198" s="78"/>
      <c r="O198" s="38"/>
      <c r="P198" s="78"/>
      <c r="Q198" s="38"/>
      <c r="R198" s="78"/>
      <c r="S198" s="38"/>
      <c r="T198" s="36"/>
      <c r="U198" s="78"/>
      <c r="V198" s="78"/>
      <c r="W198" s="36"/>
      <c r="X198" s="36"/>
      <c r="Y198" s="36"/>
      <c r="Z198" s="36"/>
      <c r="AA198" s="38"/>
      <c r="AB198" s="38"/>
      <c r="AC198" s="4"/>
      <c r="AD198" s="4"/>
      <c r="AE198" s="4"/>
      <c r="AF198" s="38"/>
      <c r="AG198" s="38"/>
      <c r="AH198" s="38"/>
      <c r="AI198" s="38"/>
      <c r="AJ198" s="37"/>
      <c r="AK198" s="64"/>
      <c r="AL198" s="37"/>
      <c r="AM198" s="64"/>
      <c r="AN198" s="37"/>
      <c r="AO198" s="64"/>
      <c r="AP198" s="37"/>
      <c r="AQ198" s="37"/>
      <c r="AR198" s="37"/>
      <c r="AS198" s="37"/>
      <c r="AT198" s="37"/>
      <c r="AU198" s="37"/>
      <c r="AV198" s="38"/>
      <c r="AW198" s="38"/>
    </row>
    <row r="199" spans="1:49">
      <c r="A199" s="4"/>
      <c r="B199" s="4"/>
      <c r="C199" s="4"/>
      <c r="D199" s="36"/>
      <c r="E199" s="36"/>
      <c r="F199" s="38"/>
      <c r="G199" s="78"/>
      <c r="H199" s="38"/>
      <c r="I199" s="38"/>
      <c r="J199" s="78"/>
      <c r="K199" s="38"/>
      <c r="L199" s="662"/>
      <c r="M199" s="78"/>
      <c r="N199" s="78"/>
      <c r="O199" s="38"/>
      <c r="P199" s="78"/>
      <c r="Q199" s="38"/>
      <c r="R199" s="78"/>
      <c r="S199" s="38"/>
      <c r="T199" s="36"/>
      <c r="U199" s="78"/>
      <c r="V199" s="78"/>
      <c r="W199" s="36"/>
      <c r="X199" s="36"/>
      <c r="Y199" s="36"/>
      <c r="Z199" s="36"/>
      <c r="AA199" s="38"/>
      <c r="AB199" s="38"/>
      <c r="AC199" s="4"/>
      <c r="AD199" s="4"/>
      <c r="AE199" s="4"/>
      <c r="AF199" s="38"/>
      <c r="AG199" s="38"/>
      <c r="AH199" s="38"/>
      <c r="AI199" s="38"/>
      <c r="AJ199" s="37"/>
      <c r="AK199" s="64"/>
      <c r="AL199" s="37"/>
      <c r="AM199" s="64"/>
      <c r="AN199" s="37"/>
      <c r="AO199" s="64"/>
      <c r="AP199" s="37"/>
      <c r="AQ199" s="37"/>
      <c r="AR199" s="37"/>
      <c r="AS199" s="37"/>
      <c r="AT199" s="37"/>
      <c r="AU199" s="37"/>
      <c r="AV199" s="38"/>
      <c r="AW199" s="38"/>
    </row>
    <row r="200" spans="1:49">
      <c r="A200" s="4"/>
      <c r="B200" s="4"/>
      <c r="C200" s="4"/>
      <c r="D200" s="36"/>
      <c r="E200" s="36"/>
      <c r="F200" s="38"/>
      <c r="G200" s="78"/>
      <c r="H200" s="38"/>
      <c r="I200" s="38"/>
      <c r="J200" s="78"/>
      <c r="K200" s="38"/>
      <c r="L200" s="662"/>
      <c r="M200" s="78"/>
      <c r="N200" s="78"/>
      <c r="O200" s="38"/>
      <c r="P200" s="78"/>
      <c r="Q200" s="38"/>
      <c r="R200" s="78"/>
      <c r="S200" s="38"/>
      <c r="T200" s="36"/>
      <c r="U200" s="78"/>
      <c r="V200" s="78"/>
      <c r="W200" s="36"/>
      <c r="X200" s="36"/>
      <c r="Y200" s="36"/>
      <c r="Z200" s="36"/>
      <c r="AA200" s="38"/>
      <c r="AB200" s="38"/>
      <c r="AC200" s="4"/>
      <c r="AD200" s="4"/>
      <c r="AE200" s="4"/>
      <c r="AF200" s="38"/>
      <c r="AG200" s="38"/>
      <c r="AH200" s="38"/>
      <c r="AI200" s="38"/>
      <c r="AJ200" s="37"/>
      <c r="AK200" s="64"/>
      <c r="AL200" s="37"/>
      <c r="AM200" s="64"/>
      <c r="AN200" s="37"/>
      <c r="AO200" s="64"/>
      <c r="AP200" s="37"/>
      <c r="AQ200" s="37"/>
      <c r="AR200" s="37"/>
      <c r="AS200" s="37"/>
      <c r="AT200" s="37"/>
      <c r="AU200" s="37"/>
      <c r="AV200" s="38"/>
      <c r="AW200" s="38"/>
    </row>
    <row r="201" spans="1:49">
      <c r="A201" s="4"/>
      <c r="B201" s="4"/>
      <c r="C201" s="4"/>
      <c r="D201" s="36"/>
      <c r="E201" s="36"/>
      <c r="F201" s="38"/>
      <c r="G201" s="78"/>
      <c r="H201" s="38"/>
      <c r="I201" s="38"/>
      <c r="J201" s="78"/>
      <c r="K201" s="38"/>
      <c r="L201" s="662"/>
      <c r="M201" s="78"/>
      <c r="N201" s="78"/>
      <c r="O201" s="38"/>
      <c r="P201" s="78"/>
      <c r="Q201" s="38"/>
      <c r="R201" s="78"/>
      <c r="S201" s="38"/>
      <c r="T201" s="36"/>
      <c r="U201" s="78"/>
      <c r="V201" s="78"/>
      <c r="W201" s="36"/>
      <c r="X201" s="36"/>
      <c r="Y201" s="36"/>
      <c r="Z201" s="36"/>
      <c r="AA201" s="38"/>
      <c r="AB201" s="38"/>
      <c r="AC201" s="4"/>
      <c r="AD201" s="4"/>
      <c r="AE201" s="4"/>
      <c r="AF201" s="38"/>
      <c r="AG201" s="38"/>
      <c r="AH201" s="38"/>
      <c r="AI201" s="38"/>
      <c r="AJ201" s="37"/>
      <c r="AK201" s="64"/>
      <c r="AL201" s="37"/>
      <c r="AM201" s="64"/>
      <c r="AN201" s="37"/>
      <c r="AO201" s="64"/>
      <c r="AP201" s="37"/>
      <c r="AQ201" s="37"/>
      <c r="AR201" s="37"/>
      <c r="AS201" s="37"/>
      <c r="AT201" s="37"/>
      <c r="AU201" s="37"/>
      <c r="AV201" s="38"/>
      <c r="AW201" s="38"/>
    </row>
    <row r="202" spans="1:49">
      <c r="A202" s="4"/>
      <c r="B202" s="4"/>
      <c r="C202" s="4"/>
      <c r="D202" s="36"/>
      <c r="E202" s="36"/>
      <c r="F202" s="38"/>
      <c r="G202" s="78"/>
      <c r="H202" s="38"/>
      <c r="I202" s="38"/>
      <c r="J202" s="78"/>
      <c r="K202" s="38"/>
      <c r="L202" s="662"/>
      <c r="M202" s="78"/>
      <c r="N202" s="78"/>
      <c r="O202" s="38"/>
      <c r="P202" s="78"/>
      <c r="Q202" s="38"/>
      <c r="R202" s="78"/>
      <c r="S202" s="38"/>
      <c r="T202" s="36"/>
      <c r="U202" s="78"/>
      <c r="V202" s="78"/>
      <c r="W202" s="36"/>
      <c r="X202" s="36"/>
      <c r="Y202" s="36"/>
      <c r="Z202" s="36"/>
      <c r="AA202" s="38"/>
      <c r="AB202" s="38"/>
      <c r="AC202" s="4"/>
      <c r="AD202" s="4"/>
      <c r="AE202" s="4"/>
      <c r="AF202" s="38"/>
      <c r="AG202" s="38"/>
      <c r="AH202" s="38"/>
      <c r="AI202" s="38"/>
      <c r="AJ202" s="37"/>
      <c r="AK202" s="64"/>
      <c r="AL202" s="37"/>
      <c r="AM202" s="64"/>
      <c r="AN202" s="37"/>
      <c r="AO202" s="64"/>
      <c r="AP202" s="37"/>
      <c r="AQ202" s="37"/>
      <c r="AR202" s="37"/>
      <c r="AS202" s="37"/>
      <c r="AT202" s="37"/>
      <c r="AU202" s="37"/>
      <c r="AV202" s="38"/>
      <c r="AW202" s="38"/>
    </row>
    <row r="203" spans="1:49">
      <c r="A203" s="4"/>
      <c r="B203" s="4"/>
      <c r="C203" s="4"/>
      <c r="D203" s="36"/>
      <c r="E203" s="36"/>
      <c r="F203" s="38"/>
      <c r="G203" s="78"/>
      <c r="H203" s="38"/>
      <c r="I203" s="38"/>
      <c r="J203" s="78"/>
      <c r="K203" s="38"/>
      <c r="L203" s="662"/>
      <c r="M203" s="78"/>
      <c r="N203" s="78"/>
      <c r="O203" s="38"/>
      <c r="P203" s="78"/>
      <c r="Q203" s="38"/>
      <c r="R203" s="78"/>
      <c r="S203" s="38"/>
      <c r="T203" s="36"/>
      <c r="U203" s="78"/>
      <c r="V203" s="78"/>
      <c r="W203" s="36"/>
      <c r="X203" s="36"/>
      <c r="Y203" s="36"/>
      <c r="Z203" s="36"/>
      <c r="AA203" s="38"/>
      <c r="AB203" s="38"/>
      <c r="AC203" s="4"/>
      <c r="AD203" s="4"/>
      <c r="AE203" s="4"/>
      <c r="AF203" s="38"/>
      <c r="AG203" s="38"/>
      <c r="AH203" s="38"/>
      <c r="AI203" s="38"/>
      <c r="AJ203" s="37"/>
      <c r="AK203" s="64"/>
      <c r="AL203" s="37"/>
      <c r="AM203" s="64"/>
      <c r="AN203" s="37"/>
      <c r="AO203" s="64"/>
      <c r="AP203" s="37"/>
      <c r="AQ203" s="37"/>
      <c r="AR203" s="37"/>
      <c r="AS203" s="37"/>
      <c r="AT203" s="37"/>
      <c r="AU203" s="37"/>
      <c r="AV203" s="38"/>
      <c r="AW203" s="38"/>
    </row>
    <row r="204" spans="1:49">
      <c r="A204" s="4"/>
      <c r="B204" s="4"/>
      <c r="C204" s="4"/>
      <c r="D204" s="36"/>
      <c r="E204" s="36"/>
      <c r="F204" s="38"/>
      <c r="G204" s="78"/>
      <c r="H204" s="38"/>
      <c r="I204" s="38"/>
      <c r="J204" s="78"/>
      <c r="K204" s="38"/>
      <c r="L204" s="662"/>
      <c r="M204" s="78"/>
      <c r="N204" s="78"/>
      <c r="O204" s="38"/>
      <c r="P204" s="78"/>
      <c r="Q204" s="38"/>
      <c r="R204" s="78"/>
      <c r="S204" s="38"/>
      <c r="T204" s="36"/>
      <c r="U204" s="78"/>
      <c r="V204" s="78"/>
      <c r="W204" s="36"/>
      <c r="X204" s="36"/>
      <c r="Y204" s="36"/>
      <c r="Z204" s="36"/>
      <c r="AA204" s="38"/>
      <c r="AB204" s="38"/>
      <c r="AC204" s="4"/>
      <c r="AD204" s="4"/>
      <c r="AE204" s="4"/>
      <c r="AF204" s="38"/>
      <c r="AG204" s="38"/>
      <c r="AH204" s="38"/>
      <c r="AI204" s="38"/>
      <c r="AJ204" s="37"/>
      <c r="AK204" s="64"/>
      <c r="AL204" s="37"/>
      <c r="AM204" s="64"/>
      <c r="AN204" s="37"/>
      <c r="AO204" s="64"/>
      <c r="AP204" s="37"/>
      <c r="AQ204" s="37"/>
      <c r="AR204" s="37"/>
      <c r="AS204" s="37"/>
      <c r="AT204" s="37"/>
      <c r="AU204" s="37"/>
      <c r="AV204" s="38"/>
      <c r="AW204" s="38"/>
    </row>
    <row r="205" spans="1:49">
      <c r="A205" s="4"/>
      <c r="B205" s="4"/>
      <c r="C205" s="4"/>
      <c r="D205" s="36"/>
      <c r="E205" s="36"/>
      <c r="F205" s="38"/>
      <c r="G205" s="78"/>
      <c r="H205" s="38"/>
      <c r="I205" s="38"/>
      <c r="J205" s="78"/>
      <c r="K205" s="38"/>
      <c r="L205" s="662"/>
      <c r="M205" s="78"/>
      <c r="N205" s="78"/>
      <c r="O205" s="38"/>
      <c r="P205" s="78"/>
      <c r="Q205" s="38"/>
      <c r="R205" s="78"/>
      <c r="S205" s="38"/>
      <c r="T205" s="36"/>
      <c r="U205" s="78"/>
      <c r="V205" s="78"/>
      <c r="W205" s="36"/>
      <c r="X205" s="36"/>
      <c r="Y205" s="36"/>
      <c r="Z205" s="36"/>
      <c r="AA205" s="38"/>
      <c r="AB205" s="38"/>
      <c r="AC205" s="4"/>
      <c r="AD205" s="4"/>
      <c r="AE205" s="4"/>
      <c r="AF205" s="38"/>
      <c r="AG205" s="38"/>
      <c r="AH205" s="38"/>
      <c r="AI205" s="38"/>
      <c r="AJ205" s="37"/>
      <c r="AK205" s="64"/>
      <c r="AL205" s="37"/>
      <c r="AM205" s="64"/>
      <c r="AN205" s="37"/>
      <c r="AO205" s="64"/>
      <c r="AP205" s="37"/>
      <c r="AQ205" s="37"/>
      <c r="AR205" s="37"/>
      <c r="AS205" s="37"/>
      <c r="AT205" s="37"/>
      <c r="AU205" s="37"/>
      <c r="AV205" s="38"/>
      <c r="AW205" s="38"/>
    </row>
    <row r="206" spans="1:49">
      <c r="A206" s="4"/>
      <c r="B206" s="4"/>
      <c r="C206" s="4"/>
      <c r="D206" s="36"/>
      <c r="E206" s="36"/>
      <c r="F206" s="38"/>
      <c r="G206" s="78"/>
      <c r="H206" s="38"/>
      <c r="I206" s="38"/>
      <c r="J206" s="78"/>
      <c r="K206" s="38"/>
      <c r="L206" s="662"/>
      <c r="M206" s="78"/>
      <c r="N206" s="78"/>
      <c r="O206" s="38"/>
      <c r="P206" s="78"/>
      <c r="Q206" s="38"/>
      <c r="R206" s="78"/>
      <c r="S206" s="38"/>
      <c r="T206" s="36"/>
      <c r="U206" s="78"/>
      <c r="V206" s="78"/>
      <c r="W206" s="36"/>
      <c r="X206" s="36"/>
      <c r="Y206" s="36"/>
      <c r="Z206" s="36"/>
      <c r="AA206" s="38"/>
      <c r="AB206" s="38"/>
      <c r="AC206" s="4"/>
      <c r="AD206" s="4"/>
      <c r="AE206" s="4"/>
      <c r="AF206" s="38"/>
      <c r="AG206" s="38"/>
      <c r="AH206" s="38"/>
      <c r="AI206" s="38"/>
      <c r="AJ206" s="37"/>
      <c r="AK206" s="64"/>
      <c r="AL206" s="37"/>
      <c r="AM206" s="64"/>
      <c r="AN206" s="37"/>
      <c r="AO206" s="64"/>
      <c r="AP206" s="37"/>
      <c r="AQ206" s="37"/>
      <c r="AR206" s="37"/>
      <c r="AS206" s="37"/>
      <c r="AT206" s="37"/>
      <c r="AU206" s="37"/>
      <c r="AV206" s="38"/>
      <c r="AW206" s="38"/>
    </row>
    <row r="207" spans="1:49">
      <c r="A207" s="4"/>
      <c r="B207" s="4"/>
      <c r="C207" s="4"/>
      <c r="D207" s="36"/>
      <c r="E207" s="36"/>
      <c r="F207" s="38"/>
      <c r="G207" s="78"/>
      <c r="H207" s="38"/>
      <c r="I207" s="38"/>
      <c r="J207" s="78"/>
      <c r="K207" s="38"/>
      <c r="L207" s="662"/>
      <c r="M207" s="78"/>
      <c r="N207" s="78"/>
      <c r="O207" s="38"/>
      <c r="P207" s="78"/>
      <c r="Q207" s="38"/>
      <c r="R207" s="78"/>
      <c r="S207" s="38"/>
      <c r="T207" s="36"/>
      <c r="U207" s="78"/>
      <c r="V207" s="78"/>
      <c r="W207" s="36"/>
      <c r="X207" s="36"/>
      <c r="Y207" s="36"/>
      <c r="Z207" s="36"/>
      <c r="AA207" s="38"/>
      <c r="AB207" s="38"/>
      <c r="AC207" s="4"/>
      <c r="AD207" s="4"/>
      <c r="AE207" s="4"/>
      <c r="AF207" s="38"/>
      <c r="AG207" s="38"/>
      <c r="AH207" s="38"/>
      <c r="AI207" s="38"/>
      <c r="AJ207" s="37"/>
      <c r="AK207" s="64"/>
      <c r="AL207" s="37"/>
      <c r="AM207" s="64"/>
      <c r="AN207" s="37"/>
      <c r="AO207" s="64"/>
      <c r="AP207" s="37"/>
      <c r="AQ207" s="37"/>
      <c r="AR207" s="37"/>
      <c r="AS207" s="37"/>
      <c r="AT207" s="37"/>
      <c r="AU207" s="37"/>
      <c r="AV207" s="38"/>
      <c r="AW207" s="38"/>
    </row>
    <row r="208" spans="1:49">
      <c r="A208" s="4"/>
      <c r="B208" s="4"/>
      <c r="C208" s="4"/>
      <c r="D208" s="36"/>
      <c r="E208" s="36"/>
      <c r="F208" s="38"/>
      <c r="G208" s="78"/>
      <c r="H208" s="38"/>
      <c r="I208" s="38"/>
      <c r="J208" s="78"/>
      <c r="K208" s="38"/>
      <c r="L208" s="662"/>
      <c r="M208" s="78"/>
      <c r="N208" s="78"/>
      <c r="O208" s="38"/>
      <c r="P208" s="78"/>
      <c r="Q208" s="38"/>
      <c r="R208" s="78"/>
      <c r="S208" s="38"/>
      <c r="T208" s="36"/>
      <c r="U208" s="78"/>
      <c r="V208" s="78"/>
      <c r="W208" s="36"/>
      <c r="X208" s="36"/>
      <c r="Y208" s="36"/>
      <c r="Z208" s="36"/>
      <c r="AA208" s="38"/>
      <c r="AB208" s="38"/>
      <c r="AC208" s="4"/>
      <c r="AD208" s="4"/>
      <c r="AE208" s="4"/>
      <c r="AF208" s="38"/>
      <c r="AG208" s="38"/>
      <c r="AH208" s="38"/>
      <c r="AI208" s="38"/>
      <c r="AJ208" s="37"/>
      <c r="AK208" s="64"/>
      <c r="AL208" s="37"/>
      <c r="AM208" s="64"/>
      <c r="AN208" s="37"/>
      <c r="AO208" s="64"/>
      <c r="AP208" s="37"/>
      <c r="AQ208" s="37"/>
      <c r="AR208" s="37"/>
      <c r="AS208" s="37"/>
      <c r="AT208" s="37"/>
      <c r="AU208" s="37"/>
      <c r="AV208" s="38"/>
      <c r="AW208" s="38"/>
    </row>
    <row r="209" spans="1:49">
      <c r="A209" s="4"/>
      <c r="B209" s="4"/>
      <c r="C209" s="4"/>
      <c r="D209" s="36"/>
      <c r="E209" s="36"/>
      <c r="F209" s="38"/>
      <c r="G209" s="78"/>
      <c r="H209" s="38"/>
      <c r="I209" s="38"/>
      <c r="J209" s="78"/>
      <c r="K209" s="38"/>
      <c r="L209" s="662"/>
      <c r="M209" s="78"/>
      <c r="N209" s="78"/>
      <c r="O209" s="38"/>
      <c r="P209" s="78"/>
      <c r="Q209" s="38"/>
      <c r="R209" s="78"/>
      <c r="S209" s="38"/>
      <c r="T209" s="36"/>
      <c r="U209" s="78"/>
      <c r="V209" s="78"/>
      <c r="W209" s="36"/>
      <c r="X209" s="36"/>
      <c r="Y209" s="36"/>
      <c r="Z209" s="36"/>
      <c r="AA209" s="38"/>
      <c r="AB209" s="38"/>
      <c r="AC209" s="4"/>
      <c r="AD209" s="4"/>
      <c r="AE209" s="4"/>
      <c r="AF209" s="38"/>
      <c r="AG209" s="38"/>
      <c r="AH209" s="38"/>
      <c r="AI209" s="38"/>
      <c r="AJ209" s="37"/>
      <c r="AK209" s="64"/>
      <c r="AL209" s="37"/>
      <c r="AM209" s="64"/>
      <c r="AN209" s="37"/>
      <c r="AO209" s="64"/>
      <c r="AP209" s="37"/>
      <c r="AQ209" s="37"/>
      <c r="AR209" s="37"/>
      <c r="AS209" s="37"/>
      <c r="AT209" s="37"/>
      <c r="AU209" s="37"/>
      <c r="AV209" s="38"/>
      <c r="AW209" s="38"/>
    </row>
    <row r="210" spans="1:49">
      <c r="A210" s="4"/>
      <c r="B210" s="4"/>
      <c r="C210" s="4"/>
      <c r="D210" s="36"/>
      <c r="E210" s="36"/>
      <c r="F210" s="38"/>
      <c r="G210" s="78"/>
      <c r="H210" s="38"/>
      <c r="I210" s="38"/>
      <c r="J210" s="78"/>
      <c r="K210" s="38"/>
      <c r="L210" s="662"/>
      <c r="M210" s="78"/>
      <c r="N210" s="78"/>
      <c r="O210" s="38"/>
      <c r="P210" s="78"/>
      <c r="Q210" s="38"/>
      <c r="R210" s="78"/>
      <c r="S210" s="38"/>
      <c r="T210" s="36"/>
      <c r="U210" s="78"/>
      <c r="V210" s="78"/>
      <c r="W210" s="36"/>
      <c r="X210" s="36"/>
      <c r="Y210" s="36"/>
      <c r="Z210" s="36"/>
      <c r="AA210" s="38"/>
      <c r="AB210" s="38"/>
      <c r="AC210" s="4"/>
      <c r="AD210" s="4"/>
      <c r="AE210" s="4"/>
      <c r="AF210" s="38"/>
      <c r="AG210" s="38"/>
      <c r="AH210" s="38"/>
      <c r="AI210" s="38"/>
      <c r="AJ210" s="37"/>
      <c r="AK210" s="64"/>
      <c r="AL210" s="37"/>
      <c r="AM210" s="64"/>
      <c r="AN210" s="37"/>
      <c r="AO210" s="64"/>
      <c r="AP210" s="37"/>
      <c r="AQ210" s="37"/>
      <c r="AR210" s="37"/>
      <c r="AS210" s="37"/>
      <c r="AT210" s="37"/>
      <c r="AU210" s="37"/>
      <c r="AV210" s="38"/>
      <c r="AW210" s="38"/>
    </row>
    <row r="211" spans="1:49">
      <c r="A211" s="4"/>
      <c r="B211" s="4"/>
      <c r="C211" s="4"/>
      <c r="D211" s="36"/>
      <c r="E211" s="36"/>
      <c r="F211" s="38"/>
      <c r="G211" s="78"/>
      <c r="H211" s="38"/>
      <c r="I211" s="38"/>
      <c r="J211" s="78"/>
      <c r="K211" s="38"/>
      <c r="L211" s="662"/>
      <c r="M211" s="78"/>
      <c r="N211" s="78"/>
      <c r="O211" s="38"/>
      <c r="P211" s="78"/>
      <c r="Q211" s="38"/>
      <c r="R211" s="78"/>
      <c r="S211" s="38"/>
      <c r="T211" s="36"/>
      <c r="U211" s="78"/>
      <c r="V211" s="78"/>
      <c r="W211" s="36"/>
      <c r="X211" s="36"/>
      <c r="Y211" s="36"/>
      <c r="Z211" s="36"/>
      <c r="AA211" s="38"/>
      <c r="AB211" s="38"/>
      <c r="AC211" s="4"/>
      <c r="AD211" s="4"/>
      <c r="AE211" s="4"/>
      <c r="AF211" s="38"/>
      <c r="AG211" s="38"/>
      <c r="AH211" s="38"/>
      <c r="AI211" s="38"/>
      <c r="AJ211" s="37"/>
      <c r="AK211" s="64"/>
      <c r="AL211" s="37"/>
      <c r="AM211" s="64"/>
      <c r="AN211" s="37"/>
      <c r="AO211" s="64"/>
      <c r="AP211" s="37"/>
      <c r="AQ211" s="37"/>
      <c r="AR211" s="37"/>
      <c r="AS211" s="37"/>
      <c r="AT211" s="37"/>
      <c r="AU211" s="37"/>
      <c r="AV211" s="38"/>
      <c r="AW211" s="38"/>
    </row>
    <row r="212" spans="1:49">
      <c r="A212" s="4"/>
      <c r="B212" s="4"/>
      <c r="C212" s="4"/>
      <c r="D212" s="36"/>
      <c r="E212" s="36"/>
      <c r="F212" s="38"/>
      <c r="G212" s="78"/>
      <c r="H212" s="38"/>
      <c r="I212" s="38"/>
      <c r="J212" s="78"/>
      <c r="K212" s="38"/>
      <c r="L212" s="662"/>
      <c r="M212" s="78"/>
      <c r="N212" s="78"/>
      <c r="O212" s="38"/>
      <c r="P212" s="78"/>
      <c r="Q212" s="38"/>
      <c r="R212" s="78"/>
      <c r="S212" s="38"/>
      <c r="T212" s="36"/>
      <c r="U212" s="78"/>
      <c r="V212" s="78"/>
      <c r="W212" s="36"/>
      <c r="X212" s="36"/>
      <c r="Y212" s="36"/>
      <c r="Z212" s="36"/>
      <c r="AA212" s="38"/>
      <c r="AB212" s="38"/>
      <c r="AC212" s="4"/>
      <c r="AD212" s="4"/>
      <c r="AE212" s="4"/>
      <c r="AF212" s="38"/>
      <c r="AG212" s="38"/>
      <c r="AH212" s="38"/>
      <c r="AI212" s="38"/>
      <c r="AJ212" s="37"/>
      <c r="AK212" s="64"/>
      <c r="AL212" s="37"/>
      <c r="AM212" s="64"/>
      <c r="AN212" s="37"/>
      <c r="AO212" s="64"/>
      <c r="AP212" s="37"/>
      <c r="AQ212" s="37"/>
      <c r="AR212" s="37"/>
      <c r="AS212" s="37"/>
      <c r="AT212" s="37"/>
      <c r="AU212" s="37"/>
      <c r="AV212" s="38"/>
      <c r="AW212" s="38"/>
    </row>
    <row r="213" spans="1:49">
      <c r="A213" s="4"/>
      <c r="B213" s="4"/>
      <c r="C213" s="4"/>
      <c r="D213" s="36"/>
      <c r="E213" s="36"/>
      <c r="F213" s="38"/>
      <c r="G213" s="78"/>
      <c r="H213" s="38"/>
      <c r="I213" s="38"/>
      <c r="J213" s="78"/>
      <c r="K213" s="38"/>
      <c r="L213" s="662"/>
      <c r="M213" s="78"/>
      <c r="N213" s="78"/>
      <c r="O213" s="38"/>
      <c r="P213" s="78"/>
      <c r="Q213" s="38"/>
      <c r="R213" s="78"/>
      <c r="S213" s="38"/>
      <c r="T213" s="36"/>
      <c r="U213" s="78"/>
      <c r="V213" s="78"/>
      <c r="W213" s="36"/>
      <c r="X213" s="36"/>
      <c r="Y213" s="36"/>
      <c r="Z213" s="36"/>
      <c r="AA213" s="38"/>
      <c r="AB213" s="38"/>
      <c r="AC213" s="4"/>
      <c r="AD213" s="4"/>
      <c r="AE213" s="4"/>
      <c r="AF213" s="38"/>
      <c r="AG213" s="38"/>
      <c r="AH213" s="38"/>
      <c r="AI213" s="38"/>
      <c r="AJ213" s="37"/>
      <c r="AK213" s="64"/>
      <c r="AL213" s="37"/>
      <c r="AM213" s="64"/>
      <c r="AN213" s="37"/>
      <c r="AO213" s="64"/>
      <c r="AP213" s="37"/>
      <c r="AQ213" s="37"/>
      <c r="AR213" s="37"/>
      <c r="AS213" s="37"/>
      <c r="AT213" s="37"/>
      <c r="AU213" s="37"/>
      <c r="AV213" s="38"/>
      <c r="AW213" s="38"/>
    </row>
    <row r="214" spans="1:49">
      <c r="A214" s="4"/>
      <c r="B214" s="4"/>
      <c r="C214" s="4"/>
      <c r="D214" s="36"/>
      <c r="E214" s="36"/>
      <c r="F214" s="38"/>
      <c r="G214" s="78"/>
      <c r="H214" s="38"/>
      <c r="I214" s="38"/>
      <c r="J214" s="78"/>
      <c r="K214" s="38"/>
      <c r="L214" s="662"/>
      <c r="M214" s="78"/>
      <c r="N214" s="78"/>
      <c r="O214" s="38"/>
      <c r="P214" s="78"/>
      <c r="Q214" s="38"/>
      <c r="R214" s="78"/>
      <c r="S214" s="38"/>
      <c r="T214" s="36"/>
      <c r="U214" s="78"/>
      <c r="V214" s="78"/>
      <c r="W214" s="36"/>
      <c r="X214" s="36"/>
      <c r="Y214" s="36"/>
      <c r="Z214" s="36"/>
      <c r="AA214" s="38"/>
      <c r="AB214" s="38"/>
      <c r="AC214" s="4"/>
      <c r="AD214" s="4"/>
      <c r="AE214" s="4"/>
      <c r="AF214" s="38"/>
      <c r="AG214" s="38"/>
      <c r="AH214" s="38"/>
      <c r="AI214" s="38"/>
      <c r="AJ214" s="37"/>
      <c r="AK214" s="64"/>
      <c r="AL214" s="37"/>
      <c r="AM214" s="64"/>
      <c r="AN214" s="37"/>
      <c r="AO214" s="64"/>
      <c r="AP214" s="37"/>
      <c r="AQ214" s="37"/>
      <c r="AR214" s="37"/>
      <c r="AS214" s="37"/>
      <c r="AT214" s="37"/>
      <c r="AU214" s="37"/>
      <c r="AV214" s="38"/>
      <c r="AW214" s="38"/>
    </row>
    <row r="215" spans="1:49">
      <c r="A215" s="4"/>
      <c r="B215" s="4"/>
      <c r="C215" s="4"/>
      <c r="D215" s="36"/>
      <c r="E215" s="36"/>
      <c r="F215" s="38"/>
      <c r="G215" s="78"/>
      <c r="H215" s="38"/>
      <c r="I215" s="38"/>
      <c r="J215" s="78"/>
      <c r="K215" s="38"/>
      <c r="L215" s="662"/>
      <c r="M215" s="78"/>
      <c r="N215" s="78"/>
      <c r="O215" s="38"/>
      <c r="P215" s="78"/>
      <c r="Q215" s="38"/>
      <c r="R215" s="78"/>
      <c r="S215" s="38"/>
      <c r="T215" s="36"/>
      <c r="U215" s="78"/>
      <c r="V215" s="78"/>
      <c r="W215" s="36"/>
      <c r="X215" s="36"/>
      <c r="Y215" s="36"/>
      <c r="Z215" s="36"/>
      <c r="AA215" s="38"/>
      <c r="AB215" s="38"/>
      <c r="AC215" s="4"/>
      <c r="AD215" s="4"/>
      <c r="AE215" s="4"/>
      <c r="AF215" s="38"/>
      <c r="AG215" s="38"/>
      <c r="AH215" s="38"/>
      <c r="AI215" s="38"/>
      <c r="AJ215" s="37"/>
      <c r="AK215" s="64"/>
      <c r="AL215" s="37"/>
      <c r="AM215" s="64"/>
      <c r="AN215" s="37"/>
      <c r="AO215" s="64"/>
      <c r="AP215" s="37"/>
      <c r="AQ215" s="37"/>
      <c r="AR215" s="37"/>
      <c r="AS215" s="37"/>
      <c r="AT215" s="37"/>
      <c r="AU215" s="37"/>
      <c r="AV215" s="38"/>
      <c r="AW215" s="38"/>
    </row>
    <row r="216" spans="1:49">
      <c r="A216" s="4"/>
      <c r="B216" s="4"/>
      <c r="C216" s="4"/>
      <c r="D216" s="36"/>
      <c r="E216" s="36"/>
      <c r="F216" s="38"/>
      <c r="G216" s="78"/>
      <c r="H216" s="38"/>
      <c r="I216" s="38"/>
      <c r="J216" s="78"/>
      <c r="K216" s="38"/>
      <c r="L216" s="662"/>
      <c r="M216" s="78"/>
      <c r="N216" s="78"/>
      <c r="O216" s="38"/>
      <c r="P216" s="78"/>
      <c r="Q216" s="38"/>
      <c r="R216" s="78"/>
      <c r="S216" s="38"/>
      <c r="T216" s="36"/>
      <c r="U216" s="78"/>
      <c r="V216" s="78"/>
      <c r="W216" s="36"/>
      <c r="X216" s="36"/>
      <c r="Y216" s="36"/>
      <c r="Z216" s="36"/>
      <c r="AA216" s="38"/>
      <c r="AB216" s="38"/>
      <c r="AC216" s="4"/>
      <c r="AD216" s="4"/>
      <c r="AE216" s="4"/>
      <c r="AF216" s="38"/>
      <c r="AG216" s="38"/>
      <c r="AH216" s="38"/>
      <c r="AI216" s="38"/>
      <c r="AJ216" s="37"/>
      <c r="AK216" s="64"/>
      <c r="AL216" s="37"/>
      <c r="AM216" s="64"/>
      <c r="AN216" s="37"/>
      <c r="AO216" s="64"/>
      <c r="AP216" s="37"/>
      <c r="AQ216" s="37"/>
      <c r="AR216" s="37"/>
      <c r="AS216" s="37"/>
      <c r="AT216" s="37"/>
      <c r="AU216" s="37"/>
      <c r="AV216" s="38"/>
      <c r="AW216" s="38"/>
    </row>
    <row r="217" spans="1:49">
      <c r="A217" s="4"/>
      <c r="B217" s="4"/>
      <c r="C217" s="4"/>
      <c r="D217" s="36"/>
      <c r="E217" s="36"/>
      <c r="F217" s="38"/>
      <c r="G217" s="78"/>
      <c r="H217" s="38"/>
      <c r="I217" s="38"/>
      <c r="J217" s="78"/>
      <c r="K217" s="38"/>
      <c r="L217" s="662"/>
      <c r="M217" s="78"/>
      <c r="N217" s="78"/>
      <c r="O217" s="38"/>
      <c r="P217" s="78"/>
      <c r="Q217" s="38"/>
      <c r="R217" s="78"/>
      <c r="S217" s="38"/>
      <c r="T217" s="36"/>
      <c r="U217" s="78"/>
      <c r="V217" s="78"/>
      <c r="W217" s="36"/>
      <c r="X217" s="36"/>
      <c r="Y217" s="36"/>
      <c r="Z217" s="36"/>
      <c r="AA217" s="38"/>
      <c r="AB217" s="38"/>
      <c r="AC217" s="4"/>
      <c r="AD217" s="4"/>
      <c r="AE217" s="4"/>
      <c r="AF217" s="38"/>
      <c r="AG217" s="38"/>
      <c r="AH217" s="38"/>
      <c r="AI217" s="38"/>
      <c r="AJ217" s="37"/>
      <c r="AK217" s="64"/>
      <c r="AL217" s="37"/>
      <c r="AM217" s="64"/>
      <c r="AN217" s="37"/>
      <c r="AO217" s="64"/>
      <c r="AP217" s="37"/>
      <c r="AQ217" s="37"/>
      <c r="AR217" s="37"/>
      <c r="AS217" s="37"/>
      <c r="AT217" s="37"/>
      <c r="AU217" s="37"/>
      <c r="AV217" s="38"/>
      <c r="AW217" s="38"/>
    </row>
    <row r="218" spans="1:49">
      <c r="A218" s="4"/>
      <c r="B218" s="4"/>
      <c r="C218" s="4"/>
      <c r="D218" s="36"/>
      <c r="E218" s="36"/>
      <c r="F218" s="38"/>
      <c r="G218" s="78"/>
      <c r="H218" s="38"/>
      <c r="I218" s="38"/>
      <c r="J218" s="78"/>
      <c r="K218" s="38"/>
      <c r="L218" s="662"/>
      <c r="M218" s="78"/>
      <c r="N218" s="78"/>
      <c r="O218" s="38"/>
      <c r="P218" s="78"/>
      <c r="Q218" s="38"/>
      <c r="R218" s="78"/>
      <c r="S218" s="38"/>
      <c r="T218" s="36"/>
      <c r="U218" s="78"/>
      <c r="V218" s="78"/>
      <c r="W218" s="36"/>
      <c r="X218" s="36"/>
      <c r="Y218" s="36"/>
      <c r="Z218" s="36"/>
      <c r="AA218" s="38"/>
      <c r="AB218" s="38"/>
      <c r="AC218" s="4"/>
      <c r="AD218" s="4"/>
      <c r="AE218" s="4"/>
      <c r="AF218" s="38"/>
      <c r="AG218" s="38"/>
      <c r="AH218" s="38"/>
      <c r="AI218" s="38"/>
      <c r="AJ218" s="37"/>
      <c r="AK218" s="64"/>
      <c r="AL218" s="37"/>
      <c r="AM218" s="64"/>
      <c r="AN218" s="37"/>
      <c r="AO218" s="64"/>
      <c r="AP218" s="37"/>
      <c r="AQ218" s="37"/>
      <c r="AR218" s="37"/>
      <c r="AS218" s="37"/>
      <c r="AT218" s="37"/>
      <c r="AU218" s="37"/>
      <c r="AV218" s="38"/>
      <c r="AW218" s="38"/>
    </row>
    <row r="219" spans="1:49">
      <c r="A219" s="4"/>
      <c r="B219" s="4"/>
      <c r="C219" s="4"/>
      <c r="D219" s="36"/>
      <c r="E219" s="36"/>
      <c r="F219" s="38"/>
      <c r="G219" s="78"/>
      <c r="H219" s="38"/>
      <c r="I219" s="38"/>
      <c r="J219" s="78"/>
      <c r="K219" s="38"/>
      <c r="L219" s="662"/>
      <c r="M219" s="78"/>
      <c r="N219" s="78"/>
      <c r="O219" s="38"/>
      <c r="P219" s="78"/>
      <c r="Q219" s="38"/>
      <c r="R219" s="78"/>
      <c r="S219" s="38"/>
      <c r="T219" s="36"/>
      <c r="U219" s="78"/>
      <c r="V219" s="78"/>
      <c r="W219" s="36"/>
      <c r="X219" s="36"/>
      <c r="Y219" s="36"/>
      <c r="Z219" s="36"/>
      <c r="AA219" s="38"/>
      <c r="AB219" s="38"/>
      <c r="AC219" s="4"/>
      <c r="AD219" s="4"/>
      <c r="AE219" s="4"/>
      <c r="AF219" s="38"/>
      <c r="AG219" s="38"/>
      <c r="AH219" s="38"/>
      <c r="AI219" s="38"/>
      <c r="AJ219" s="37"/>
      <c r="AK219" s="64"/>
      <c r="AL219" s="37"/>
      <c r="AM219" s="64"/>
      <c r="AN219" s="37"/>
      <c r="AO219" s="64"/>
      <c r="AP219" s="37"/>
      <c r="AQ219" s="37"/>
      <c r="AR219" s="37"/>
      <c r="AS219" s="37"/>
      <c r="AT219" s="37"/>
      <c r="AU219" s="37"/>
      <c r="AV219" s="38"/>
      <c r="AW219" s="38"/>
    </row>
    <row r="220" spans="1:49">
      <c r="A220" s="4"/>
      <c r="B220" s="4"/>
      <c r="C220" s="4"/>
      <c r="D220" s="36"/>
      <c r="E220" s="36"/>
      <c r="F220" s="38"/>
      <c r="G220" s="78"/>
      <c r="H220" s="38"/>
      <c r="I220" s="38"/>
      <c r="J220" s="78"/>
      <c r="K220" s="38"/>
      <c r="L220" s="662"/>
      <c r="M220" s="78"/>
      <c r="N220" s="78"/>
      <c r="O220" s="38"/>
      <c r="P220" s="78"/>
      <c r="Q220" s="38"/>
      <c r="R220" s="78"/>
      <c r="S220" s="38"/>
      <c r="T220" s="36"/>
      <c r="U220" s="78"/>
      <c r="V220" s="78"/>
      <c r="W220" s="36"/>
      <c r="X220" s="36"/>
      <c r="Y220" s="36"/>
      <c r="Z220" s="36"/>
      <c r="AA220" s="38"/>
      <c r="AB220" s="38"/>
      <c r="AC220" s="4"/>
      <c r="AD220" s="4"/>
      <c r="AE220" s="4"/>
      <c r="AF220" s="38"/>
      <c r="AG220" s="38"/>
      <c r="AH220" s="38"/>
      <c r="AI220" s="38"/>
      <c r="AJ220" s="37"/>
      <c r="AK220" s="64"/>
      <c r="AL220" s="37"/>
      <c r="AM220" s="64"/>
      <c r="AN220" s="37"/>
      <c r="AO220" s="64"/>
      <c r="AP220" s="37"/>
      <c r="AQ220" s="37"/>
      <c r="AR220" s="37"/>
      <c r="AS220" s="37"/>
      <c r="AT220" s="37"/>
      <c r="AU220" s="37"/>
      <c r="AV220" s="38"/>
      <c r="AW220" s="38"/>
    </row>
    <row r="221" spans="1:49">
      <c r="A221" s="4"/>
      <c r="B221" s="4"/>
      <c r="C221" s="4"/>
      <c r="D221" s="36"/>
      <c r="E221" s="36"/>
      <c r="F221" s="38"/>
      <c r="G221" s="78"/>
      <c r="H221" s="38"/>
      <c r="I221" s="38"/>
      <c r="J221" s="78"/>
      <c r="K221" s="38"/>
      <c r="L221" s="662"/>
      <c r="M221" s="78"/>
      <c r="N221" s="78"/>
      <c r="O221" s="38"/>
      <c r="P221" s="78"/>
      <c r="Q221" s="38"/>
      <c r="R221" s="78"/>
      <c r="S221" s="38"/>
      <c r="T221" s="36"/>
      <c r="U221" s="78"/>
      <c r="V221" s="78"/>
      <c r="W221" s="36"/>
      <c r="X221" s="36"/>
      <c r="Y221" s="36"/>
      <c r="Z221" s="36"/>
      <c r="AA221" s="38"/>
      <c r="AB221" s="38"/>
      <c r="AC221" s="4"/>
      <c r="AD221" s="4"/>
      <c r="AE221" s="4"/>
      <c r="AF221" s="38"/>
      <c r="AG221" s="38"/>
      <c r="AH221" s="38"/>
      <c r="AI221" s="38"/>
      <c r="AJ221" s="37"/>
      <c r="AK221" s="64"/>
      <c r="AL221" s="37"/>
      <c r="AM221" s="64"/>
      <c r="AN221" s="37"/>
      <c r="AO221" s="64"/>
      <c r="AP221" s="37"/>
      <c r="AQ221" s="37"/>
      <c r="AR221" s="37"/>
      <c r="AS221" s="37"/>
      <c r="AT221" s="37"/>
      <c r="AU221" s="37"/>
      <c r="AV221" s="38"/>
      <c r="AW221" s="38"/>
    </row>
    <row r="222" spans="1:49">
      <c r="A222" s="4"/>
      <c r="B222" s="4"/>
      <c r="C222" s="4"/>
      <c r="D222" s="36"/>
      <c r="E222" s="36"/>
      <c r="F222" s="38"/>
      <c r="G222" s="78"/>
      <c r="H222" s="38"/>
      <c r="I222" s="38"/>
      <c r="J222" s="78"/>
      <c r="K222" s="38"/>
      <c r="L222" s="662"/>
      <c r="M222" s="78"/>
      <c r="N222" s="78"/>
      <c r="O222" s="38"/>
      <c r="P222" s="78"/>
      <c r="Q222" s="38"/>
      <c r="R222" s="78"/>
      <c r="S222" s="38"/>
      <c r="T222" s="36"/>
      <c r="U222" s="78"/>
      <c r="V222" s="78"/>
      <c r="W222" s="36"/>
      <c r="X222" s="36"/>
      <c r="Y222" s="36"/>
      <c r="Z222" s="36"/>
      <c r="AA222" s="38"/>
      <c r="AB222" s="38"/>
      <c r="AC222" s="4"/>
      <c r="AD222" s="4"/>
      <c r="AE222" s="4"/>
      <c r="AF222" s="38"/>
      <c r="AG222" s="38"/>
      <c r="AH222" s="38"/>
      <c r="AI222" s="38"/>
      <c r="AJ222" s="37"/>
      <c r="AK222" s="64"/>
      <c r="AL222" s="37"/>
      <c r="AM222" s="64"/>
      <c r="AN222" s="37"/>
      <c r="AO222" s="64"/>
      <c r="AP222" s="37"/>
      <c r="AQ222" s="37"/>
      <c r="AR222" s="37"/>
      <c r="AS222" s="37"/>
      <c r="AT222" s="37"/>
      <c r="AU222" s="37"/>
      <c r="AV222" s="38"/>
      <c r="AW222" s="38"/>
    </row>
    <row r="223" spans="1:49">
      <c r="A223" s="4"/>
      <c r="B223" s="4"/>
      <c r="C223" s="4"/>
      <c r="D223" s="36"/>
      <c r="E223" s="36"/>
      <c r="F223" s="38"/>
      <c r="G223" s="78"/>
      <c r="H223" s="38"/>
      <c r="I223" s="38"/>
      <c r="J223" s="78"/>
      <c r="K223" s="38"/>
      <c r="L223" s="662"/>
      <c r="M223" s="78"/>
      <c r="N223" s="78"/>
      <c r="O223" s="38"/>
      <c r="P223" s="78"/>
      <c r="Q223" s="38"/>
      <c r="R223" s="78"/>
      <c r="S223" s="38"/>
      <c r="T223" s="36"/>
      <c r="U223" s="78"/>
      <c r="V223" s="78"/>
      <c r="W223" s="36"/>
      <c r="X223" s="36"/>
      <c r="Y223" s="36"/>
      <c r="Z223" s="36"/>
      <c r="AA223" s="38"/>
      <c r="AB223" s="38"/>
      <c r="AC223" s="4"/>
      <c r="AD223" s="4"/>
      <c r="AE223" s="4"/>
      <c r="AF223" s="38"/>
      <c r="AG223" s="38"/>
      <c r="AH223" s="38"/>
      <c r="AI223" s="38"/>
      <c r="AJ223" s="37"/>
      <c r="AK223" s="64"/>
      <c r="AL223" s="37"/>
      <c r="AM223" s="64"/>
      <c r="AN223" s="37"/>
      <c r="AO223" s="64"/>
      <c r="AP223" s="37"/>
      <c r="AQ223" s="37"/>
      <c r="AR223" s="37"/>
      <c r="AS223" s="37"/>
      <c r="AT223" s="37"/>
      <c r="AU223" s="37"/>
      <c r="AV223" s="38"/>
      <c r="AW223" s="38"/>
    </row>
    <row r="224" spans="1:49">
      <c r="A224" s="4"/>
      <c r="B224" s="4"/>
      <c r="C224" s="4"/>
      <c r="D224" s="36"/>
      <c r="E224" s="36"/>
      <c r="F224" s="38"/>
      <c r="G224" s="78"/>
      <c r="H224" s="38"/>
      <c r="I224" s="38"/>
      <c r="J224" s="78"/>
      <c r="K224" s="38"/>
      <c r="L224" s="662"/>
      <c r="M224" s="78"/>
      <c r="N224" s="78"/>
      <c r="O224" s="38"/>
      <c r="P224" s="78"/>
      <c r="Q224" s="38"/>
      <c r="R224" s="78"/>
      <c r="S224" s="38"/>
      <c r="T224" s="36"/>
      <c r="U224" s="78"/>
      <c r="V224" s="78"/>
      <c r="W224" s="36"/>
      <c r="X224" s="36"/>
      <c r="Y224" s="36"/>
      <c r="Z224" s="36"/>
      <c r="AA224" s="38"/>
      <c r="AB224" s="38"/>
      <c r="AC224" s="4"/>
      <c r="AD224" s="4"/>
      <c r="AE224" s="4"/>
      <c r="AF224" s="38"/>
      <c r="AG224" s="38"/>
      <c r="AH224" s="38"/>
      <c r="AI224" s="38"/>
      <c r="AJ224" s="37"/>
      <c r="AK224" s="64"/>
      <c r="AL224" s="37"/>
      <c r="AM224" s="64"/>
      <c r="AN224" s="37"/>
      <c r="AO224" s="64"/>
      <c r="AP224" s="37"/>
      <c r="AQ224" s="37"/>
      <c r="AR224" s="37"/>
      <c r="AS224" s="37"/>
      <c r="AT224" s="37"/>
      <c r="AU224" s="37"/>
      <c r="AV224" s="38"/>
      <c r="AW224" s="38"/>
    </row>
    <row r="225" spans="1:49">
      <c r="A225" s="4"/>
      <c r="B225" s="4"/>
      <c r="C225" s="4"/>
      <c r="D225" s="36"/>
      <c r="E225" s="36"/>
      <c r="F225" s="38"/>
      <c r="G225" s="78"/>
      <c r="H225" s="38"/>
      <c r="I225" s="38"/>
      <c r="J225" s="78"/>
      <c r="K225" s="38"/>
      <c r="L225" s="662"/>
      <c r="M225" s="78"/>
      <c r="N225" s="78"/>
      <c r="O225" s="38"/>
      <c r="P225" s="78"/>
      <c r="Q225" s="38"/>
      <c r="R225" s="78"/>
      <c r="S225" s="38"/>
      <c r="T225" s="36"/>
      <c r="U225" s="78"/>
      <c r="V225" s="78"/>
      <c r="W225" s="36"/>
      <c r="X225" s="36"/>
      <c r="Y225" s="36"/>
      <c r="Z225" s="36"/>
      <c r="AA225" s="38"/>
      <c r="AB225" s="38"/>
      <c r="AC225" s="4"/>
      <c r="AD225" s="4"/>
      <c r="AE225" s="4"/>
      <c r="AF225" s="38"/>
      <c r="AG225" s="38"/>
      <c r="AH225" s="38"/>
      <c r="AI225" s="38"/>
      <c r="AJ225" s="37"/>
      <c r="AK225" s="64"/>
      <c r="AL225" s="37"/>
      <c r="AM225" s="64"/>
      <c r="AN225" s="37"/>
      <c r="AO225" s="64"/>
      <c r="AP225" s="37"/>
      <c r="AQ225" s="37"/>
      <c r="AR225" s="37"/>
      <c r="AS225" s="37"/>
      <c r="AT225" s="37"/>
      <c r="AU225" s="37"/>
      <c r="AV225" s="38"/>
      <c r="AW225" s="38"/>
    </row>
    <row r="226" spans="1:49">
      <c r="A226" s="4"/>
      <c r="B226" s="4"/>
      <c r="C226" s="4"/>
      <c r="D226" s="36"/>
      <c r="E226" s="36"/>
      <c r="F226" s="38"/>
      <c r="G226" s="78"/>
      <c r="H226" s="38"/>
      <c r="I226" s="38"/>
      <c r="J226" s="78"/>
      <c r="K226" s="38"/>
      <c r="L226" s="662"/>
      <c r="M226" s="78"/>
      <c r="N226" s="78"/>
      <c r="O226" s="38"/>
      <c r="P226" s="78"/>
      <c r="Q226" s="38"/>
      <c r="R226" s="78"/>
      <c r="S226" s="38"/>
      <c r="T226" s="36"/>
      <c r="U226" s="78"/>
      <c r="V226" s="78"/>
      <c r="W226" s="36"/>
      <c r="X226" s="36"/>
      <c r="Y226" s="36"/>
      <c r="Z226" s="36"/>
      <c r="AA226" s="38"/>
      <c r="AB226" s="38"/>
      <c r="AC226" s="4"/>
      <c r="AD226" s="4"/>
      <c r="AE226" s="4"/>
      <c r="AF226" s="38"/>
      <c r="AG226" s="38"/>
      <c r="AH226" s="38"/>
      <c r="AI226" s="38"/>
      <c r="AJ226" s="37"/>
      <c r="AK226" s="64"/>
      <c r="AL226" s="37"/>
      <c r="AM226" s="64"/>
      <c r="AN226" s="37"/>
      <c r="AO226" s="64"/>
      <c r="AP226" s="37"/>
      <c r="AQ226" s="37"/>
      <c r="AR226" s="37"/>
      <c r="AS226" s="37"/>
      <c r="AT226" s="37"/>
      <c r="AU226" s="37"/>
      <c r="AV226" s="38"/>
      <c r="AW226" s="38"/>
    </row>
    <row r="227" spans="1:49">
      <c r="A227" s="4"/>
      <c r="B227" s="4"/>
      <c r="C227" s="4"/>
      <c r="D227" s="36"/>
      <c r="E227" s="36"/>
      <c r="F227" s="38"/>
      <c r="G227" s="78"/>
      <c r="H227" s="38"/>
      <c r="I227" s="38"/>
      <c r="J227" s="78"/>
      <c r="K227" s="38"/>
      <c r="L227" s="662"/>
      <c r="M227" s="78"/>
      <c r="N227" s="78"/>
      <c r="O227" s="38"/>
      <c r="P227" s="78"/>
      <c r="Q227" s="38"/>
      <c r="R227" s="78"/>
      <c r="S227" s="38"/>
      <c r="T227" s="36"/>
      <c r="U227" s="78"/>
      <c r="V227" s="78"/>
      <c r="W227" s="36"/>
      <c r="X227" s="36"/>
      <c r="Y227" s="36"/>
      <c r="Z227" s="36"/>
      <c r="AA227" s="38"/>
      <c r="AB227" s="38"/>
      <c r="AC227" s="4"/>
      <c r="AD227" s="4"/>
      <c r="AE227" s="4"/>
      <c r="AF227" s="38"/>
      <c r="AG227" s="38"/>
      <c r="AH227" s="38"/>
      <c r="AI227" s="38"/>
      <c r="AJ227" s="37"/>
      <c r="AK227" s="64"/>
      <c r="AL227" s="37"/>
      <c r="AM227" s="64"/>
      <c r="AN227" s="37"/>
      <c r="AO227" s="64"/>
      <c r="AP227" s="37"/>
      <c r="AQ227" s="37"/>
      <c r="AR227" s="37"/>
      <c r="AS227" s="37"/>
      <c r="AT227" s="37"/>
      <c r="AU227" s="37"/>
      <c r="AV227" s="38"/>
      <c r="AW227" s="38"/>
    </row>
    <row r="228" spans="1:49">
      <c r="A228" s="4"/>
      <c r="B228" s="4"/>
      <c r="C228" s="4"/>
      <c r="D228" s="36"/>
      <c r="E228" s="36"/>
      <c r="F228" s="38"/>
      <c r="G228" s="78"/>
      <c r="H228" s="38"/>
      <c r="I228" s="38"/>
      <c r="J228" s="78"/>
      <c r="K228" s="38"/>
      <c r="L228" s="662"/>
      <c r="M228" s="78"/>
      <c r="N228" s="78"/>
      <c r="O228" s="38"/>
      <c r="P228" s="78"/>
      <c r="Q228" s="38"/>
      <c r="R228" s="78"/>
      <c r="S228" s="38"/>
      <c r="T228" s="36"/>
      <c r="U228" s="78"/>
      <c r="V228" s="78"/>
      <c r="W228" s="36"/>
      <c r="X228" s="36"/>
      <c r="Y228" s="36"/>
      <c r="Z228" s="36"/>
      <c r="AA228" s="38"/>
      <c r="AB228" s="38"/>
      <c r="AC228" s="4"/>
      <c r="AD228" s="4"/>
      <c r="AE228" s="4"/>
      <c r="AF228" s="38"/>
      <c r="AG228" s="38"/>
      <c r="AH228" s="38"/>
      <c r="AI228" s="38"/>
      <c r="AJ228" s="37"/>
      <c r="AK228" s="64"/>
      <c r="AL228" s="37"/>
      <c r="AM228" s="64"/>
      <c r="AN228" s="37"/>
      <c r="AO228" s="64"/>
      <c r="AP228" s="37"/>
      <c r="AQ228" s="37"/>
      <c r="AR228" s="37"/>
      <c r="AS228" s="37"/>
      <c r="AT228" s="37"/>
      <c r="AU228" s="37"/>
      <c r="AV228" s="38"/>
      <c r="AW228" s="38"/>
    </row>
    <row r="229" spans="1:49">
      <c r="A229" s="4"/>
      <c r="B229" s="4"/>
      <c r="C229" s="4"/>
      <c r="D229" s="36"/>
      <c r="E229" s="36"/>
      <c r="F229" s="38"/>
      <c r="G229" s="78"/>
      <c r="H229" s="38"/>
      <c r="I229" s="38"/>
      <c r="J229" s="78"/>
      <c r="K229" s="38"/>
      <c r="L229" s="662"/>
      <c r="M229" s="78"/>
      <c r="N229" s="78"/>
      <c r="O229" s="38"/>
      <c r="P229" s="78"/>
      <c r="Q229" s="38"/>
      <c r="R229" s="78"/>
      <c r="S229" s="38"/>
      <c r="T229" s="36"/>
      <c r="U229" s="78"/>
      <c r="V229" s="78"/>
      <c r="W229" s="36"/>
      <c r="X229" s="36"/>
      <c r="Y229" s="36"/>
      <c r="Z229" s="36"/>
      <c r="AA229" s="38"/>
      <c r="AB229" s="38"/>
      <c r="AC229" s="4"/>
      <c r="AD229" s="4"/>
      <c r="AE229" s="4"/>
      <c r="AF229" s="38"/>
      <c r="AG229" s="38"/>
      <c r="AH229" s="38"/>
      <c r="AI229" s="38"/>
      <c r="AJ229" s="37"/>
      <c r="AK229" s="64"/>
      <c r="AL229" s="37"/>
      <c r="AM229" s="64"/>
      <c r="AN229" s="37"/>
      <c r="AO229" s="64"/>
      <c r="AP229" s="37"/>
      <c r="AQ229" s="37"/>
      <c r="AR229" s="37"/>
      <c r="AS229" s="37"/>
      <c r="AT229" s="37"/>
      <c r="AU229" s="37"/>
      <c r="AV229" s="38"/>
      <c r="AW229" s="38"/>
    </row>
    <row r="230" spans="1:49">
      <c r="A230" s="4"/>
      <c r="B230" s="4"/>
      <c r="C230" s="4"/>
      <c r="D230" s="36"/>
      <c r="E230" s="36"/>
      <c r="F230" s="38"/>
      <c r="G230" s="78"/>
      <c r="H230" s="38"/>
      <c r="I230" s="38"/>
      <c r="J230" s="78"/>
      <c r="K230" s="38"/>
      <c r="L230" s="662"/>
      <c r="M230" s="78"/>
      <c r="N230" s="78"/>
      <c r="O230" s="38"/>
      <c r="P230" s="78"/>
      <c r="Q230" s="38"/>
      <c r="R230" s="78"/>
      <c r="S230" s="38"/>
      <c r="T230" s="36"/>
      <c r="U230" s="78"/>
      <c r="V230" s="78"/>
      <c r="W230" s="36"/>
      <c r="X230" s="36"/>
      <c r="Y230" s="36"/>
      <c r="Z230" s="36"/>
      <c r="AA230" s="38"/>
      <c r="AB230" s="38"/>
      <c r="AC230" s="4"/>
      <c r="AD230" s="4"/>
      <c r="AE230" s="4"/>
      <c r="AF230" s="38"/>
      <c r="AG230" s="38"/>
      <c r="AH230" s="38"/>
      <c r="AI230" s="38"/>
      <c r="AJ230" s="37"/>
      <c r="AK230" s="64"/>
      <c r="AL230" s="37"/>
      <c r="AM230" s="64"/>
      <c r="AN230" s="37"/>
      <c r="AO230" s="64"/>
      <c r="AP230" s="37"/>
      <c r="AQ230" s="37"/>
      <c r="AR230" s="37"/>
      <c r="AS230" s="37"/>
      <c r="AT230" s="37"/>
      <c r="AU230" s="37"/>
      <c r="AV230" s="38"/>
      <c r="AW230" s="38"/>
    </row>
    <row r="231" spans="1:49">
      <c r="A231" s="4"/>
      <c r="B231" s="4"/>
      <c r="C231" s="4"/>
      <c r="D231" s="36"/>
      <c r="E231" s="36"/>
      <c r="F231" s="38"/>
      <c r="G231" s="78"/>
      <c r="H231" s="38"/>
      <c r="I231" s="38"/>
      <c r="J231" s="78"/>
      <c r="K231" s="38"/>
      <c r="L231" s="662"/>
      <c r="M231" s="78"/>
      <c r="N231" s="78"/>
      <c r="O231" s="38"/>
      <c r="P231" s="78"/>
      <c r="Q231" s="38"/>
      <c r="R231" s="78"/>
      <c r="S231" s="38"/>
      <c r="T231" s="36"/>
      <c r="U231" s="78"/>
      <c r="V231" s="78"/>
      <c r="W231" s="36"/>
      <c r="X231" s="36"/>
      <c r="Y231" s="36"/>
      <c r="Z231" s="36"/>
      <c r="AA231" s="38"/>
      <c r="AB231" s="38"/>
      <c r="AC231" s="4"/>
      <c r="AD231" s="4"/>
      <c r="AE231" s="4"/>
      <c r="AF231" s="38"/>
      <c r="AG231" s="38"/>
      <c r="AH231" s="38"/>
      <c r="AI231" s="38"/>
      <c r="AJ231" s="37"/>
      <c r="AK231" s="64"/>
      <c r="AL231" s="37"/>
      <c r="AM231" s="64"/>
      <c r="AN231" s="37"/>
      <c r="AO231" s="64"/>
      <c r="AP231" s="37"/>
      <c r="AQ231" s="37"/>
      <c r="AR231" s="37"/>
      <c r="AS231" s="37"/>
      <c r="AT231" s="37"/>
      <c r="AU231" s="37"/>
      <c r="AV231" s="38"/>
      <c r="AW231" s="38"/>
    </row>
    <row r="232" spans="1:49">
      <c r="A232" s="4"/>
      <c r="B232" s="4"/>
      <c r="C232" s="4"/>
      <c r="D232" s="36"/>
      <c r="E232" s="36"/>
      <c r="F232" s="38"/>
      <c r="G232" s="78"/>
      <c r="H232" s="38"/>
      <c r="I232" s="38"/>
      <c r="J232" s="78"/>
      <c r="K232" s="38"/>
      <c r="L232" s="662"/>
      <c r="M232" s="78"/>
      <c r="N232" s="78"/>
      <c r="O232" s="38"/>
      <c r="P232" s="78"/>
      <c r="Q232" s="38"/>
      <c r="R232" s="78"/>
      <c r="S232" s="38"/>
      <c r="T232" s="36"/>
      <c r="U232" s="78"/>
      <c r="V232" s="78"/>
      <c r="W232" s="36"/>
      <c r="X232" s="36"/>
      <c r="Y232" s="36"/>
      <c r="Z232" s="36"/>
      <c r="AA232" s="38"/>
      <c r="AB232" s="38"/>
      <c r="AC232" s="4"/>
      <c r="AD232" s="4"/>
      <c r="AE232" s="4"/>
      <c r="AF232" s="38"/>
      <c r="AG232" s="38"/>
      <c r="AH232" s="38"/>
      <c r="AI232" s="38"/>
      <c r="AJ232" s="37"/>
      <c r="AK232" s="64"/>
      <c r="AL232" s="37"/>
      <c r="AM232" s="64"/>
      <c r="AN232" s="37"/>
      <c r="AO232" s="64"/>
      <c r="AP232" s="37"/>
      <c r="AQ232" s="37"/>
      <c r="AR232" s="37"/>
      <c r="AS232" s="37"/>
      <c r="AT232" s="37"/>
      <c r="AU232" s="37"/>
      <c r="AV232" s="38"/>
      <c r="AW232" s="38"/>
    </row>
    <row r="233" spans="1:49">
      <c r="A233" s="4"/>
      <c r="B233" s="4"/>
      <c r="C233" s="4"/>
      <c r="D233" s="36"/>
      <c r="E233" s="36"/>
      <c r="F233" s="38"/>
      <c r="G233" s="78"/>
      <c r="H233" s="38"/>
      <c r="I233" s="38"/>
      <c r="J233" s="78"/>
      <c r="K233" s="38"/>
      <c r="L233" s="662"/>
      <c r="M233" s="78"/>
      <c r="N233" s="78"/>
      <c r="O233" s="38"/>
      <c r="P233" s="78"/>
      <c r="Q233" s="38"/>
      <c r="R233" s="78"/>
      <c r="S233" s="38"/>
      <c r="T233" s="36"/>
      <c r="U233" s="78"/>
      <c r="V233" s="78"/>
      <c r="W233" s="36"/>
      <c r="X233" s="36"/>
      <c r="Y233" s="36"/>
      <c r="Z233" s="36"/>
      <c r="AA233" s="38"/>
      <c r="AB233" s="38"/>
      <c r="AC233" s="4"/>
      <c r="AD233" s="4"/>
      <c r="AE233" s="4"/>
      <c r="AF233" s="38"/>
      <c r="AG233" s="38"/>
      <c r="AH233" s="38"/>
      <c r="AI233" s="38"/>
      <c r="AJ233" s="37"/>
      <c r="AK233" s="64"/>
      <c r="AL233" s="37"/>
      <c r="AM233" s="64"/>
      <c r="AN233" s="37"/>
      <c r="AO233" s="64"/>
      <c r="AP233" s="37"/>
      <c r="AQ233" s="37"/>
      <c r="AR233" s="37"/>
      <c r="AS233" s="37"/>
      <c r="AT233" s="37"/>
      <c r="AU233" s="37"/>
      <c r="AV233" s="38"/>
      <c r="AW233" s="38"/>
    </row>
    <row r="234" spans="1:49">
      <c r="A234" s="4"/>
      <c r="B234" s="4"/>
      <c r="C234" s="4"/>
      <c r="D234" s="36"/>
      <c r="E234" s="36"/>
      <c r="F234" s="38"/>
      <c r="G234" s="78"/>
      <c r="H234" s="38"/>
      <c r="I234" s="38"/>
      <c r="J234" s="78"/>
      <c r="K234" s="38"/>
      <c r="L234" s="662"/>
      <c r="M234" s="78"/>
      <c r="N234" s="78"/>
      <c r="O234" s="38"/>
      <c r="P234" s="78"/>
      <c r="Q234" s="38"/>
      <c r="R234" s="78"/>
      <c r="S234" s="38"/>
      <c r="T234" s="36"/>
      <c r="U234" s="78"/>
      <c r="V234" s="78"/>
      <c r="W234" s="36"/>
      <c r="X234" s="36"/>
      <c r="Y234" s="36"/>
      <c r="Z234" s="36"/>
      <c r="AA234" s="38"/>
      <c r="AB234" s="38"/>
      <c r="AC234" s="4"/>
      <c r="AD234" s="4"/>
      <c r="AE234" s="4"/>
      <c r="AF234" s="38"/>
      <c r="AG234" s="38"/>
      <c r="AH234" s="38"/>
      <c r="AI234" s="38"/>
      <c r="AJ234" s="37"/>
      <c r="AK234" s="64"/>
      <c r="AL234" s="37"/>
      <c r="AM234" s="64"/>
      <c r="AN234" s="37"/>
      <c r="AO234" s="64"/>
      <c r="AP234" s="37"/>
      <c r="AQ234" s="37"/>
      <c r="AR234" s="37"/>
      <c r="AS234" s="37"/>
      <c r="AT234" s="37"/>
      <c r="AU234" s="37"/>
      <c r="AV234" s="38"/>
      <c r="AW234" s="38"/>
    </row>
    <row r="235" spans="1:49">
      <c r="A235" s="4"/>
      <c r="B235" s="4"/>
      <c r="C235" s="4"/>
      <c r="D235" s="36"/>
      <c r="E235" s="36"/>
      <c r="F235" s="38"/>
      <c r="G235" s="78"/>
      <c r="H235" s="38"/>
      <c r="I235" s="38"/>
      <c r="J235" s="78"/>
      <c r="K235" s="38"/>
      <c r="L235" s="662"/>
      <c r="M235" s="78"/>
      <c r="N235" s="78"/>
      <c r="O235" s="38"/>
      <c r="P235" s="78"/>
      <c r="Q235" s="38"/>
      <c r="R235" s="78"/>
      <c r="S235" s="38"/>
      <c r="T235" s="36"/>
      <c r="U235" s="78"/>
      <c r="V235" s="78"/>
      <c r="W235" s="36"/>
      <c r="X235" s="36"/>
      <c r="Y235" s="36"/>
      <c r="Z235" s="36"/>
      <c r="AA235" s="38"/>
      <c r="AB235" s="38"/>
      <c r="AC235" s="4"/>
      <c r="AD235" s="4"/>
      <c r="AE235" s="4"/>
      <c r="AF235" s="38"/>
      <c r="AG235" s="38"/>
      <c r="AH235" s="38"/>
      <c r="AI235" s="38"/>
      <c r="AJ235" s="37"/>
      <c r="AK235" s="64"/>
      <c r="AL235" s="37"/>
      <c r="AM235" s="64"/>
      <c r="AN235" s="37"/>
      <c r="AO235" s="64"/>
      <c r="AP235" s="37"/>
      <c r="AQ235" s="37"/>
      <c r="AR235" s="37"/>
      <c r="AS235" s="37"/>
      <c r="AT235" s="37"/>
      <c r="AU235" s="37"/>
      <c r="AV235" s="38"/>
      <c r="AW235" s="38"/>
    </row>
  </sheetData>
  <sheetProtection sort="0" autoFilter="0"/>
  <autoFilter ref="A4:AZ109" xr:uid="{00000000-0009-0000-0000-000000000000}"/>
  <customSheetViews>
    <customSheetView guid="{0FC0AE0C-F5E8-41BC-91A4-C38D6EE7908C}" showAutoFilter="1">
      <pane xSplit="3" ySplit="4" topLeftCell="D5" activePane="bottomRight" state="frozen"/>
      <selection pane="bottomRight" activeCell="H99" sqref="H99"/>
      <pageMargins left="0.7" right="0.7" top="0.78740157499999996" bottom="0.78740157499999996" header="0.3" footer="0.3"/>
      <pageSetup paperSize="9" orientation="portrait" verticalDpi="0" r:id="rId1"/>
      <autoFilter ref="A4:AZ109" xr:uid="{00000000-0009-0000-0000-000000000000}"/>
    </customSheetView>
    <customSheetView guid="{378E6016-0BA3-40B8-909C-3DBAD733C38C}" showAutoFilter="1">
      <pane xSplit="3" ySplit="3" topLeftCell="D83" activePane="bottomRight" state="frozen"/>
      <selection pane="bottomRight" activeCell="G109" sqref="G109"/>
      <pageMargins left="0.7" right="0.7" top="0.78740157499999996" bottom="0.78740157499999996" header="0.3" footer="0.3"/>
      <pageSetup paperSize="9" orientation="portrait" verticalDpi="0" r:id="rId2"/>
      <autoFilter ref="A4:AZ109" xr:uid="{00000000-0000-0000-0000-000000000000}"/>
    </customSheetView>
  </customSheetViews>
  <mergeCells count="13">
    <mergeCell ref="Z2:Z4"/>
    <mergeCell ref="AZ2:AZ4"/>
    <mergeCell ref="AI2:AI4"/>
    <mergeCell ref="AJ2:AJ4"/>
    <mergeCell ref="AK2:AP2"/>
    <mergeCell ref="AK3:AL3"/>
    <mergeCell ref="AM3:AN3"/>
    <mergeCell ref="AO3:AP3"/>
    <mergeCell ref="K95:K98"/>
    <mergeCell ref="L95:L98"/>
    <mergeCell ref="U2:U4"/>
    <mergeCell ref="W2:W4"/>
    <mergeCell ref="Y2:Y4"/>
  </mergeCells>
  <pageMargins left="0.7" right="0.7" top="0.78740157499999996" bottom="0.78740157499999996"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6"/>
  <sheetViews>
    <sheetView workbookViewId="0">
      <selection activeCell="B19" sqref="B19"/>
    </sheetView>
  </sheetViews>
  <sheetFormatPr baseColWidth="10" defaultRowHeight="15"/>
  <cols>
    <col min="2" max="2" width="15.28515625" bestFit="1" customWidth="1"/>
    <col min="3" max="3" width="15.140625" bestFit="1" customWidth="1"/>
    <col min="4" max="4" width="15.85546875" bestFit="1" customWidth="1"/>
  </cols>
  <sheetData>
    <row r="1" spans="1:4">
      <c r="A1" s="648" t="s">
        <v>359</v>
      </c>
      <c r="B1" s="648"/>
      <c r="C1" s="648"/>
      <c r="D1" s="648"/>
    </row>
    <row r="3" spans="1:4" ht="15.75">
      <c r="A3" s="651" t="s">
        <v>360</v>
      </c>
      <c r="B3" s="652" t="s">
        <v>361</v>
      </c>
      <c r="C3" s="652" t="s">
        <v>362</v>
      </c>
      <c r="D3" s="652" t="s">
        <v>363</v>
      </c>
    </row>
    <row r="4" spans="1:4">
      <c r="A4" s="649">
        <v>2005</v>
      </c>
      <c r="B4" s="650">
        <v>2.39</v>
      </c>
      <c r="C4" s="650">
        <v>3.18</v>
      </c>
      <c r="D4" s="650">
        <v>2.69</v>
      </c>
    </row>
    <row r="5" spans="1:4">
      <c r="A5" s="649">
        <v>2006</v>
      </c>
      <c r="B5" s="650">
        <v>2.41</v>
      </c>
      <c r="C5" s="650">
        <v>3.2</v>
      </c>
      <c r="D5" s="650">
        <v>2.79</v>
      </c>
    </row>
    <row r="6" spans="1:4">
      <c r="A6" s="649">
        <v>2007</v>
      </c>
      <c r="B6" s="650">
        <v>2.4500000000000002</v>
      </c>
      <c r="C6" s="650">
        <v>3.22</v>
      </c>
      <c r="D6" s="650">
        <v>2.87</v>
      </c>
    </row>
    <row r="7" spans="1:4">
      <c r="A7" s="649">
        <v>2008</v>
      </c>
      <c r="B7" s="650">
        <v>2.4740000000000002</v>
      </c>
      <c r="C7" s="650">
        <v>3.2339000000000002</v>
      </c>
      <c r="D7" s="650">
        <v>2.9476</v>
      </c>
    </row>
    <row r="8" spans="1:4">
      <c r="A8" s="649">
        <v>2009</v>
      </c>
      <c r="B8" s="650">
        <v>2.4866000000000001</v>
      </c>
      <c r="C8" s="650">
        <v>3.2403</v>
      </c>
      <c r="D8" s="650">
        <v>2.9758</v>
      </c>
    </row>
    <row r="9" spans="1:4">
      <c r="A9" s="649">
        <v>2010</v>
      </c>
      <c r="B9" s="650">
        <v>2.5579000000000001</v>
      </c>
      <c r="C9" s="650">
        <v>3.3454000000000002</v>
      </c>
      <c r="D9" s="650">
        <v>3.0486</v>
      </c>
    </row>
    <row r="10" spans="1:4">
      <c r="A10" s="649">
        <v>2011</v>
      </c>
      <c r="B10" s="650">
        <v>2.6339999999999999</v>
      </c>
      <c r="C10" s="650">
        <v>3.4015</v>
      </c>
      <c r="D10" s="650">
        <v>3.0310999999999999</v>
      </c>
    </row>
    <row r="11" spans="1:4">
      <c r="A11" s="649">
        <v>2012</v>
      </c>
      <c r="B11" s="650">
        <v>2.6657999999999999</v>
      </c>
      <c r="C11" s="650">
        <v>3.4411999999999998</v>
      </c>
      <c r="D11" s="650">
        <v>3.1587999999999998</v>
      </c>
    </row>
    <row r="12" spans="1:4">
      <c r="A12" s="649">
        <v>2013</v>
      </c>
      <c r="B12" s="650">
        <v>2.7541000000000002</v>
      </c>
      <c r="C12" s="650">
        <v>3.4933000000000001</v>
      </c>
      <c r="D12" s="650">
        <v>3.1739000000000002</v>
      </c>
    </row>
    <row r="13" spans="1:4">
      <c r="A13" s="649">
        <v>2014</v>
      </c>
      <c r="B13" s="650">
        <v>2.8146</v>
      </c>
      <c r="C13" s="650">
        <v>3.5327999999999999</v>
      </c>
      <c r="D13" s="650">
        <v>3.2164999999999999</v>
      </c>
    </row>
    <row r="14" spans="1:4">
      <c r="A14" s="649">
        <v>2015</v>
      </c>
      <c r="B14" s="650">
        <v>2.9327999999999999</v>
      </c>
      <c r="C14" s="650">
        <v>3.6124999999999998</v>
      </c>
      <c r="D14" s="650">
        <v>3.2618</v>
      </c>
    </row>
    <row r="15" spans="1:4">
      <c r="A15" s="649">
        <v>2016</v>
      </c>
      <c r="B15" s="664">
        <v>3.07</v>
      </c>
      <c r="C15" s="664">
        <v>3.72</v>
      </c>
      <c r="D15" s="664">
        <v>3.27</v>
      </c>
    </row>
    <row r="16" spans="1:4">
      <c r="A16" s="649">
        <v>2017</v>
      </c>
      <c r="B16" s="664">
        <v>3.16</v>
      </c>
      <c r="C16" s="664">
        <v>3.76</v>
      </c>
      <c r="D16" s="664">
        <v>3.38</v>
      </c>
    </row>
  </sheetData>
  <sheetProtection password="A488" sheet="1" objects="1" scenarios="1" sort="0" autoFilter="0"/>
  <customSheetViews>
    <customSheetView guid="{0FC0AE0C-F5E8-41BC-91A4-C38D6EE7908C}" state="hidden">
      <selection activeCell="B19" sqref="B19"/>
      <pageMargins left="0.7" right="0.7" top="0.78740157499999996" bottom="0.78740157499999996" header="0.3" footer="0.3"/>
    </customSheetView>
    <customSheetView guid="{378E6016-0BA3-40B8-909C-3DBAD733C38C}" state="hidden">
      <selection activeCell="B19" sqref="B19"/>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election activeCell="F27" sqref="F27"/>
    </sheetView>
  </sheetViews>
  <sheetFormatPr baseColWidth="10" defaultRowHeight="15"/>
  <sheetData>
    <row r="1" spans="1:3">
      <c r="A1" t="s">
        <v>466</v>
      </c>
    </row>
    <row r="2" spans="1:3">
      <c r="A2" t="s">
        <v>32</v>
      </c>
      <c r="B2">
        <v>1</v>
      </c>
      <c r="C2">
        <v>2012</v>
      </c>
    </row>
    <row r="3" spans="1:3">
      <c r="A3" t="s">
        <v>28</v>
      </c>
      <c r="B3">
        <v>0</v>
      </c>
      <c r="C3">
        <v>2013</v>
      </c>
    </row>
    <row r="4" spans="1:3">
      <c r="C4">
        <v>2014</v>
      </c>
    </row>
    <row r="5" spans="1:3">
      <c r="C5" s="648">
        <v>2015</v>
      </c>
    </row>
    <row r="6" spans="1:3">
      <c r="C6" s="648">
        <v>2016</v>
      </c>
    </row>
    <row r="7" spans="1:3">
      <c r="C7" s="648">
        <v>2017</v>
      </c>
    </row>
    <row r="8" spans="1:3">
      <c r="C8" s="648">
        <v>2018</v>
      </c>
    </row>
    <row r="9" spans="1:3">
      <c r="C9" s="648">
        <v>2019</v>
      </c>
    </row>
  </sheetData>
  <customSheetViews>
    <customSheetView guid="{0FC0AE0C-F5E8-41BC-91A4-C38D6EE7908C}" state="hidden">
      <selection activeCell="F27" sqref="F27"/>
      <pageMargins left="0.7" right="0.7" top="0.78740157499999996" bottom="0.78740157499999996" header="0.3" footer="0.3"/>
    </customSheetView>
    <customSheetView guid="{378E6016-0BA3-40B8-909C-3DBAD733C38C}" state="hidden">
      <selection activeCell="F27" sqref="F27"/>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D12" sqref="D12"/>
    </sheetView>
  </sheetViews>
  <sheetFormatPr baseColWidth="10" defaultColWidth="23.28515625" defaultRowHeight="16.5"/>
  <cols>
    <col min="1" max="16384" width="23.28515625" style="725"/>
  </cols>
  <sheetData>
    <row r="1" spans="1:3">
      <c r="A1" s="724" t="s">
        <v>483</v>
      </c>
    </row>
    <row r="2" spans="1:3" ht="17.25" thickBot="1"/>
    <row r="3" spans="1:3" ht="17.25" thickBot="1">
      <c r="A3" s="729" t="s">
        <v>7</v>
      </c>
      <c r="B3" s="730" t="s">
        <v>484</v>
      </c>
      <c r="C3" s="731" t="s">
        <v>8</v>
      </c>
    </row>
    <row r="4" spans="1:3">
      <c r="A4" s="728">
        <v>301</v>
      </c>
      <c r="B4" s="728" t="s">
        <v>485</v>
      </c>
      <c r="C4" s="728" t="s">
        <v>486</v>
      </c>
    </row>
    <row r="5" spans="1:3">
      <c r="A5" s="726">
        <v>311</v>
      </c>
      <c r="B5" s="726" t="s">
        <v>8</v>
      </c>
      <c r="C5" s="726" t="s">
        <v>487</v>
      </c>
    </row>
    <row r="6" spans="1:3">
      <c r="A6" s="726">
        <v>312</v>
      </c>
      <c r="B6" s="726" t="s">
        <v>488</v>
      </c>
      <c r="C6" s="726" t="s">
        <v>489</v>
      </c>
    </row>
    <row r="7" spans="1:3">
      <c r="A7" s="726">
        <v>313</v>
      </c>
      <c r="B7" s="726" t="s">
        <v>488</v>
      </c>
      <c r="C7" s="726" t="s">
        <v>490</v>
      </c>
    </row>
    <row r="8" spans="1:3">
      <c r="A8" s="726">
        <v>314</v>
      </c>
      <c r="B8" s="726" t="s">
        <v>488</v>
      </c>
      <c r="C8" s="726" t="s">
        <v>491</v>
      </c>
    </row>
    <row r="9" spans="1:3">
      <c r="A9" s="726">
        <v>315</v>
      </c>
      <c r="B9" s="726" t="s">
        <v>488</v>
      </c>
      <c r="C9" s="726" t="s">
        <v>492</v>
      </c>
    </row>
    <row r="10" spans="1:3">
      <c r="A10" s="726">
        <v>316</v>
      </c>
      <c r="B10" s="726" t="s">
        <v>8</v>
      </c>
      <c r="C10" s="726" t="s">
        <v>33</v>
      </c>
    </row>
    <row r="11" spans="1:3">
      <c r="A11" s="726">
        <v>317</v>
      </c>
      <c r="B11" s="726" t="s">
        <v>8</v>
      </c>
      <c r="C11" s="726" t="s">
        <v>493</v>
      </c>
    </row>
    <row r="12" spans="1:3">
      <c r="A12" s="726">
        <v>5351</v>
      </c>
      <c r="B12" s="726" t="s">
        <v>7</v>
      </c>
      <c r="C12" s="726" t="s">
        <v>35</v>
      </c>
    </row>
    <row r="13" spans="1:3">
      <c r="A13" s="726">
        <v>5352</v>
      </c>
      <c r="B13" s="726" t="s">
        <v>7</v>
      </c>
      <c r="C13" s="726" t="s">
        <v>494</v>
      </c>
    </row>
    <row r="14" spans="1:3">
      <c r="A14" s="726">
        <v>5353</v>
      </c>
      <c r="B14" s="726" t="s">
        <v>7</v>
      </c>
      <c r="C14" s="726" t="s">
        <v>495</v>
      </c>
    </row>
    <row r="15" spans="1:3">
      <c r="A15" s="726">
        <v>5354</v>
      </c>
      <c r="B15" s="726" t="s">
        <v>7</v>
      </c>
      <c r="C15" s="726" t="s">
        <v>496</v>
      </c>
    </row>
    <row r="16" spans="1:3">
      <c r="A16" s="726">
        <v>5355</v>
      </c>
      <c r="B16" s="726" t="s">
        <v>7</v>
      </c>
      <c r="C16" s="726" t="s">
        <v>497</v>
      </c>
    </row>
    <row r="17" spans="1:3">
      <c r="A17" s="726">
        <v>5356</v>
      </c>
      <c r="B17" s="726" t="s">
        <v>7</v>
      </c>
      <c r="C17" s="726" t="s">
        <v>498</v>
      </c>
    </row>
    <row r="18" spans="1:3">
      <c r="A18" s="726">
        <v>5357</v>
      </c>
      <c r="B18" s="726" t="s">
        <v>7</v>
      </c>
      <c r="C18" s="726" t="s">
        <v>499</v>
      </c>
    </row>
    <row r="19" spans="1:3">
      <c r="A19" s="726">
        <v>5358</v>
      </c>
      <c r="B19" s="726" t="s">
        <v>7</v>
      </c>
      <c r="C19" s="727" t="s">
        <v>95</v>
      </c>
    </row>
    <row r="20" spans="1:3">
      <c r="A20" s="726">
        <v>5359</v>
      </c>
      <c r="B20" s="726" t="s">
        <v>7</v>
      </c>
      <c r="C20" s="727" t="s">
        <v>500</v>
      </c>
    </row>
    <row r="21" spans="1:3">
      <c r="A21" s="726">
        <v>5360</v>
      </c>
      <c r="B21" s="726" t="s">
        <v>7</v>
      </c>
      <c r="C21" s="726" t="s">
        <v>501</v>
      </c>
    </row>
    <row r="22" spans="1:3">
      <c r="A22" s="726">
        <v>5361</v>
      </c>
      <c r="B22" s="726" t="s">
        <v>7</v>
      </c>
      <c r="C22" s="727" t="s">
        <v>502</v>
      </c>
    </row>
    <row r="23" spans="1:3">
      <c r="A23" s="726">
        <v>5362</v>
      </c>
      <c r="B23" s="726" t="s">
        <v>7</v>
      </c>
      <c r="C23" s="727" t="s">
        <v>503</v>
      </c>
    </row>
  </sheetData>
  <customSheetViews>
    <customSheetView guid="{0FC0AE0C-F5E8-41BC-91A4-C38D6EE7908C}">
      <selection activeCell="D12" sqref="D12"/>
      <pageMargins left="0.7" right="0.7" top="0.78740157499999996" bottom="0.78740157499999996" header="0.3" footer="0.3"/>
      <pageSetup paperSize="9" orientation="portrait" r:id="rId1"/>
    </customSheetView>
    <customSheetView guid="{378E6016-0BA3-40B8-909C-3DBAD733C38C}">
      <selection activeCell="D12" sqref="D12"/>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99"/>
  <sheetViews>
    <sheetView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2" max="2" width="6.140625" bestFit="1" customWidth="1"/>
    <col min="3" max="3" width="23.28515625" bestFit="1" customWidth="1"/>
    <col min="4" max="4" width="11.28515625" bestFit="1" customWidth="1"/>
    <col min="5" max="5" width="15.5703125" customWidth="1"/>
    <col min="6" max="6" width="16" customWidth="1"/>
    <col min="7" max="7" width="18" customWidth="1"/>
    <col min="8" max="8" width="17.85546875" customWidth="1"/>
    <col min="9" max="9" width="16.85546875" customWidth="1"/>
    <col min="10" max="10" width="17.7109375" customWidth="1"/>
    <col min="11" max="11" width="20.140625" customWidth="1"/>
    <col min="12" max="12" width="16.42578125" customWidth="1"/>
    <col min="13" max="13" width="17" customWidth="1"/>
    <col min="14" max="14" width="27.140625" customWidth="1"/>
    <col min="15" max="15" width="16.7109375" customWidth="1"/>
    <col min="16" max="16" width="17.42578125" customWidth="1"/>
    <col min="17" max="17" width="14.42578125" customWidth="1"/>
    <col min="18" max="18" width="16.85546875" customWidth="1"/>
    <col min="19" max="19" width="13.7109375" customWidth="1"/>
    <col min="20" max="20" width="16.85546875" customWidth="1"/>
    <col min="21" max="21" width="13.7109375" customWidth="1"/>
    <col min="22" max="22" width="16.85546875" customWidth="1"/>
    <col min="23" max="23" width="13.7109375" customWidth="1"/>
    <col min="24" max="24" width="16.85546875" customWidth="1"/>
    <col min="26" max="26" width="18" customWidth="1"/>
    <col min="27" max="27" width="15.28515625" customWidth="1"/>
    <col min="28" max="28" width="20.42578125" customWidth="1"/>
    <col min="29" max="29" width="16.85546875" customWidth="1"/>
    <col min="30" max="30" width="18.5703125" customWidth="1"/>
    <col min="31" max="31" width="18.42578125" bestFit="1" customWidth="1"/>
    <col min="32" max="32" width="18.42578125" customWidth="1"/>
    <col min="33" max="34" width="18.7109375" customWidth="1"/>
    <col min="41" max="41" width="21.42578125" customWidth="1"/>
    <col min="42" max="42" width="15.85546875" customWidth="1"/>
    <col min="43" max="43" width="18.42578125" customWidth="1"/>
    <col min="44" max="44" width="15.5703125" customWidth="1"/>
    <col min="45" max="45" width="18.140625" customWidth="1"/>
    <col min="46" max="46" width="15.7109375" customWidth="1"/>
    <col min="47" max="47" width="15.5703125" customWidth="1"/>
    <col min="48" max="48" width="14.7109375" customWidth="1"/>
    <col min="49" max="49" width="16.7109375" customWidth="1"/>
    <col min="50" max="50" width="15.42578125" customWidth="1"/>
    <col min="51" max="51" width="11" customWidth="1"/>
  </cols>
  <sheetData>
    <row r="1" spans="1:51" ht="24" thickBot="1">
      <c r="A1" s="120">
        <v>2013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row>
    <row r="2" spans="1:51" ht="23.25">
      <c r="A2" s="121"/>
      <c r="B2" s="122"/>
      <c r="C2" s="122"/>
      <c r="D2" s="146"/>
      <c r="E2" s="146"/>
      <c r="F2" s="167"/>
      <c r="G2" s="146"/>
      <c r="H2" s="167"/>
      <c r="I2" s="167"/>
      <c r="J2" s="146"/>
      <c r="K2" s="167"/>
      <c r="L2" s="122"/>
      <c r="M2" s="146"/>
      <c r="N2" s="167"/>
      <c r="O2" s="146"/>
      <c r="P2" s="167"/>
      <c r="Q2" s="146"/>
      <c r="R2" s="167"/>
      <c r="S2" s="146"/>
      <c r="T2" s="839" t="s">
        <v>185</v>
      </c>
      <c r="U2" s="146"/>
      <c r="V2" s="839" t="s">
        <v>186</v>
      </c>
      <c r="W2" s="146"/>
      <c r="X2" s="839" t="s">
        <v>187</v>
      </c>
      <c r="Y2" s="839" t="s">
        <v>0</v>
      </c>
      <c r="Z2" s="167"/>
      <c r="AA2" s="167"/>
      <c r="AB2" s="146"/>
      <c r="AC2" s="122"/>
      <c r="AD2" s="122"/>
      <c r="AE2" s="167"/>
      <c r="AF2" s="171"/>
      <c r="AG2" s="845" t="s">
        <v>188</v>
      </c>
      <c r="AH2" s="845" t="s">
        <v>189</v>
      </c>
      <c r="AI2" s="848" t="s">
        <v>190</v>
      </c>
      <c r="AJ2" s="849"/>
      <c r="AK2" s="849"/>
      <c r="AL2" s="849"/>
      <c r="AM2" s="849"/>
      <c r="AN2" s="850"/>
      <c r="AO2" s="167"/>
      <c r="AP2" s="167"/>
      <c r="AQ2" s="167"/>
      <c r="AR2" s="167"/>
      <c r="AS2" s="167"/>
      <c r="AT2" s="167"/>
      <c r="AU2" s="167"/>
      <c r="AV2" s="122"/>
      <c r="AW2" s="122"/>
      <c r="AX2" s="842" t="s">
        <v>191</v>
      </c>
      <c r="AY2" s="857" t="s">
        <v>192</v>
      </c>
    </row>
    <row r="3" spans="1:51" ht="185.25" customHeight="1">
      <c r="A3" s="124" t="s">
        <v>6</v>
      </c>
      <c r="B3" s="123" t="s">
        <v>7</v>
      </c>
      <c r="C3" s="124" t="s">
        <v>8</v>
      </c>
      <c r="D3" s="166" t="s">
        <v>193</v>
      </c>
      <c r="E3" s="145" t="s">
        <v>194</v>
      </c>
      <c r="F3" s="169" t="s">
        <v>195</v>
      </c>
      <c r="G3" s="166" t="s">
        <v>148</v>
      </c>
      <c r="H3" s="169" t="s">
        <v>149</v>
      </c>
      <c r="I3" s="169" t="s">
        <v>150</v>
      </c>
      <c r="J3" s="166" t="s">
        <v>151</v>
      </c>
      <c r="K3" s="169" t="s">
        <v>196</v>
      </c>
      <c r="L3" s="124" t="s">
        <v>153</v>
      </c>
      <c r="M3" s="166" t="s">
        <v>9</v>
      </c>
      <c r="N3" s="169" t="s">
        <v>10</v>
      </c>
      <c r="O3" s="166" t="s">
        <v>197</v>
      </c>
      <c r="P3" s="169" t="s">
        <v>198</v>
      </c>
      <c r="Q3" s="166" t="s">
        <v>199</v>
      </c>
      <c r="R3" s="169" t="s">
        <v>200</v>
      </c>
      <c r="S3" s="166" t="s">
        <v>11</v>
      </c>
      <c r="T3" s="840"/>
      <c r="U3" s="166" t="s">
        <v>12</v>
      </c>
      <c r="V3" s="840"/>
      <c r="W3" s="166" t="s">
        <v>13</v>
      </c>
      <c r="X3" s="840"/>
      <c r="Y3" s="840"/>
      <c r="Z3" s="169" t="s">
        <v>201</v>
      </c>
      <c r="AA3" s="169" t="s">
        <v>14</v>
      </c>
      <c r="AB3" s="166" t="s">
        <v>15</v>
      </c>
      <c r="AC3" s="124" t="s">
        <v>16</v>
      </c>
      <c r="AD3" s="124" t="s">
        <v>17</v>
      </c>
      <c r="AE3" s="169" t="s">
        <v>202</v>
      </c>
      <c r="AF3" s="168" t="s">
        <v>203</v>
      </c>
      <c r="AG3" s="846"/>
      <c r="AH3" s="846"/>
      <c r="AI3" s="851" t="s">
        <v>18</v>
      </c>
      <c r="AJ3" s="852"/>
      <c r="AK3" s="853" t="s">
        <v>19</v>
      </c>
      <c r="AL3" s="854"/>
      <c r="AM3" s="855" t="s">
        <v>20</v>
      </c>
      <c r="AN3" s="856"/>
      <c r="AO3" s="169" t="s">
        <v>204</v>
      </c>
      <c r="AP3" s="169" t="s">
        <v>205</v>
      </c>
      <c r="AQ3" s="169" t="s">
        <v>1</v>
      </c>
      <c r="AR3" s="169" t="s">
        <v>206</v>
      </c>
      <c r="AS3" s="179" t="s">
        <v>2</v>
      </c>
      <c r="AT3" s="169" t="s">
        <v>207</v>
      </c>
      <c r="AU3" s="169" t="s">
        <v>3</v>
      </c>
      <c r="AV3" s="124" t="s">
        <v>4</v>
      </c>
      <c r="AW3" s="124" t="s">
        <v>5</v>
      </c>
      <c r="AX3" s="843"/>
      <c r="AY3" s="858"/>
    </row>
    <row r="4" spans="1:51" ht="15.75" thickBot="1">
      <c r="A4" s="119"/>
      <c r="B4" s="119"/>
      <c r="C4" s="119"/>
      <c r="D4" s="147"/>
      <c r="E4" s="147"/>
      <c r="F4" s="170"/>
      <c r="G4" s="147"/>
      <c r="H4" s="170"/>
      <c r="I4" s="170"/>
      <c r="J4" s="147"/>
      <c r="K4" s="170"/>
      <c r="L4" s="119"/>
      <c r="M4" s="147"/>
      <c r="N4" s="170"/>
      <c r="O4" s="147"/>
      <c r="P4" s="170"/>
      <c r="Q4" s="147"/>
      <c r="R4" s="170"/>
      <c r="S4" s="147"/>
      <c r="T4" s="841"/>
      <c r="U4" s="147"/>
      <c r="V4" s="841"/>
      <c r="W4" s="147"/>
      <c r="X4" s="841"/>
      <c r="Y4" s="841"/>
      <c r="Z4" s="170"/>
      <c r="AA4" s="170"/>
      <c r="AB4" s="147"/>
      <c r="AC4" s="119"/>
      <c r="AD4" s="119"/>
      <c r="AE4" s="170"/>
      <c r="AF4" s="172"/>
      <c r="AG4" s="847"/>
      <c r="AH4" s="847"/>
      <c r="AI4" s="173" t="s">
        <v>21</v>
      </c>
      <c r="AJ4" s="176" t="s">
        <v>22</v>
      </c>
      <c r="AK4" s="174" t="s">
        <v>21</v>
      </c>
      <c r="AL4" s="177" t="s">
        <v>22</v>
      </c>
      <c r="AM4" s="175" t="s">
        <v>21</v>
      </c>
      <c r="AN4" s="178" t="s">
        <v>22</v>
      </c>
      <c r="AO4" s="170"/>
      <c r="AP4" s="170"/>
      <c r="AQ4" s="170"/>
      <c r="AR4" s="170"/>
      <c r="AS4" s="170"/>
      <c r="AT4" s="170"/>
      <c r="AU4" s="170"/>
      <c r="AV4" s="119"/>
      <c r="AW4" s="119"/>
      <c r="AX4" s="844"/>
      <c r="AY4" s="859"/>
    </row>
    <row r="5" spans="1:51">
      <c r="A5" s="126">
        <v>13073088</v>
      </c>
      <c r="B5" s="125">
        <v>301</v>
      </c>
      <c r="C5" s="125" t="s">
        <v>23</v>
      </c>
      <c r="D5" s="128">
        <v>57357</v>
      </c>
      <c r="E5" s="128">
        <v>-6337500</v>
      </c>
      <c r="F5" s="155">
        <v>3657967.51</v>
      </c>
      <c r="G5" s="128">
        <v>0</v>
      </c>
      <c r="H5" s="155">
        <v>0</v>
      </c>
      <c r="I5" s="155">
        <v>-80702.149999999994</v>
      </c>
      <c r="J5" s="128">
        <v>0</v>
      </c>
      <c r="K5" s="155">
        <v>0</v>
      </c>
      <c r="L5" s="140">
        <v>2011</v>
      </c>
      <c r="M5" s="128">
        <v>0</v>
      </c>
      <c r="N5" s="155">
        <v>0</v>
      </c>
      <c r="O5" s="128">
        <v>1</v>
      </c>
      <c r="P5" s="155">
        <v>12271189.27</v>
      </c>
      <c r="Q5" s="128">
        <v>1</v>
      </c>
      <c r="R5" s="155">
        <v>1260713.6299999999</v>
      </c>
      <c r="S5" s="128">
        <v>300</v>
      </c>
      <c r="T5" s="128">
        <v>0</v>
      </c>
      <c r="U5" s="128">
        <v>500</v>
      </c>
      <c r="V5" s="128">
        <v>0</v>
      </c>
      <c r="W5" s="128">
        <v>420</v>
      </c>
      <c r="X5" s="128">
        <v>1</v>
      </c>
      <c r="Y5" s="128">
        <v>0</v>
      </c>
      <c r="Z5" s="155">
        <v>102109203</v>
      </c>
      <c r="AA5" s="155">
        <v>1780.24</v>
      </c>
      <c r="AB5" s="128" t="s">
        <v>32</v>
      </c>
      <c r="AC5" s="128" t="s">
        <v>28</v>
      </c>
      <c r="AD5" s="128" t="s">
        <v>28</v>
      </c>
      <c r="AE5" s="155">
        <v>-10657531.779999999</v>
      </c>
      <c r="AF5" s="155">
        <v>-16753521.939999999</v>
      </c>
      <c r="AG5" s="165">
        <v>3657967.51</v>
      </c>
      <c r="AH5" s="165" t="s">
        <v>509</v>
      </c>
      <c r="AI5" s="128">
        <v>230000</v>
      </c>
      <c r="AJ5" s="155">
        <v>210339.78</v>
      </c>
      <c r="AK5" s="128">
        <v>270000</v>
      </c>
      <c r="AL5" s="155">
        <v>332787.90000000002</v>
      </c>
      <c r="AM5" s="128">
        <v>45000</v>
      </c>
      <c r="AN5" s="165">
        <v>45225.01</v>
      </c>
      <c r="AO5" s="163">
        <v>29017936.719999999</v>
      </c>
      <c r="AP5" s="163">
        <v>34763628.489999995</v>
      </c>
      <c r="AQ5" s="163">
        <v>5745691.7699999958</v>
      </c>
      <c r="AR5" s="163">
        <v>17129600.869999997</v>
      </c>
      <c r="AS5" s="163">
        <v>51893229.359999992</v>
      </c>
      <c r="AT5" s="163">
        <v>18020704.710000001</v>
      </c>
      <c r="AU5" s="163">
        <v>33872524.649999991</v>
      </c>
      <c r="AV5" s="180">
        <v>0.51837812946320561</v>
      </c>
      <c r="AW5" s="180">
        <v>0.34726504656290685</v>
      </c>
      <c r="AX5" s="163" t="s">
        <v>25</v>
      </c>
      <c r="AY5" s="180">
        <v>0.17199999999999999</v>
      </c>
    </row>
    <row r="6" spans="1:51">
      <c r="A6" s="118">
        <v>13073011</v>
      </c>
      <c r="B6" s="117">
        <v>311</v>
      </c>
      <c r="C6" s="117" t="s">
        <v>26</v>
      </c>
      <c r="D6" s="132" t="s">
        <v>24</v>
      </c>
      <c r="E6" s="132" t="s">
        <v>24</v>
      </c>
      <c r="F6" s="136" t="s">
        <v>24</v>
      </c>
      <c r="G6" s="1034">
        <v>1</v>
      </c>
      <c r="H6" s="136" t="s">
        <v>24</v>
      </c>
      <c r="I6" s="136" t="s">
        <v>24</v>
      </c>
      <c r="J6" s="132" t="s">
        <v>24</v>
      </c>
      <c r="K6" s="136" t="s">
        <v>24</v>
      </c>
      <c r="L6" s="152" t="s">
        <v>24</v>
      </c>
      <c r="M6" s="132" t="s">
        <v>24</v>
      </c>
      <c r="N6" s="136" t="s">
        <v>24</v>
      </c>
      <c r="O6" s="132" t="s">
        <v>24</v>
      </c>
      <c r="P6" s="136" t="s">
        <v>24</v>
      </c>
      <c r="Q6" s="132" t="s">
        <v>24</v>
      </c>
      <c r="R6" s="136" t="s">
        <v>24</v>
      </c>
      <c r="S6" s="132" t="s">
        <v>24</v>
      </c>
      <c r="T6" s="132" t="s">
        <v>24</v>
      </c>
      <c r="U6" s="132" t="s">
        <v>24</v>
      </c>
      <c r="V6" s="132" t="s">
        <v>24</v>
      </c>
      <c r="W6" s="132" t="s">
        <v>24</v>
      </c>
      <c r="X6" s="132" t="s">
        <v>24</v>
      </c>
      <c r="Y6" s="132" t="s">
        <v>24</v>
      </c>
      <c r="Z6" s="136" t="s">
        <v>24</v>
      </c>
      <c r="AA6" s="136" t="s">
        <v>24</v>
      </c>
      <c r="AB6" s="132" t="s">
        <v>24</v>
      </c>
      <c r="AC6" s="152" t="s">
        <v>24</v>
      </c>
      <c r="AD6" s="152" t="s">
        <v>24</v>
      </c>
      <c r="AE6" s="136" t="s">
        <v>24</v>
      </c>
      <c r="AF6" s="136" t="s">
        <v>24</v>
      </c>
      <c r="AG6" s="136" t="s">
        <v>24</v>
      </c>
      <c r="AH6" s="136" t="s">
        <v>24</v>
      </c>
      <c r="AI6" s="132" t="s">
        <v>24</v>
      </c>
      <c r="AJ6" s="136" t="s">
        <v>24</v>
      </c>
      <c r="AK6" s="132" t="s">
        <v>24</v>
      </c>
      <c r="AL6" s="136" t="s">
        <v>24</v>
      </c>
      <c r="AM6" s="132" t="s">
        <v>24</v>
      </c>
      <c r="AN6" s="136" t="s">
        <v>24</v>
      </c>
      <c r="AO6" s="136" t="s">
        <v>24</v>
      </c>
      <c r="AP6" s="136" t="s">
        <v>24</v>
      </c>
      <c r="AQ6" s="136" t="s">
        <v>24</v>
      </c>
      <c r="AR6" s="136" t="s">
        <v>24</v>
      </c>
      <c r="AS6" s="136" t="s">
        <v>24</v>
      </c>
      <c r="AT6" s="136" t="s">
        <v>24</v>
      </c>
      <c r="AU6" s="136" t="s">
        <v>24</v>
      </c>
      <c r="AV6" s="152" t="s">
        <v>24</v>
      </c>
      <c r="AW6" s="152" t="s">
        <v>24</v>
      </c>
      <c r="AX6" s="133" t="s">
        <v>25</v>
      </c>
      <c r="AY6" s="180">
        <v>1.9400000000000001E-2</v>
      </c>
    </row>
    <row r="7" spans="1:51">
      <c r="A7" s="118">
        <v>13073035</v>
      </c>
      <c r="B7" s="117">
        <v>312</v>
      </c>
      <c r="C7" s="117" t="s">
        <v>27</v>
      </c>
      <c r="D7" s="132">
        <v>10330</v>
      </c>
      <c r="E7" s="132">
        <v>-1517915</v>
      </c>
      <c r="F7" s="136">
        <v>-382395</v>
      </c>
      <c r="G7" s="132">
        <v>0</v>
      </c>
      <c r="H7" s="136" t="s">
        <v>24</v>
      </c>
      <c r="I7" s="136">
        <v>-660231</v>
      </c>
      <c r="J7" s="132">
        <v>1</v>
      </c>
      <c r="K7" s="136">
        <v>2828350</v>
      </c>
      <c r="L7" s="152" t="s">
        <v>24</v>
      </c>
      <c r="M7" s="132" t="s">
        <v>24</v>
      </c>
      <c r="N7" s="136" t="s">
        <v>24</v>
      </c>
      <c r="O7" s="132">
        <v>0</v>
      </c>
      <c r="P7" s="136" t="s">
        <v>24</v>
      </c>
      <c r="Q7" s="132">
        <v>1</v>
      </c>
      <c r="R7" s="136">
        <v>2850367</v>
      </c>
      <c r="S7" s="132">
        <v>340</v>
      </c>
      <c r="T7" s="132">
        <v>0</v>
      </c>
      <c r="U7" s="132">
        <v>340</v>
      </c>
      <c r="V7" s="132">
        <v>0</v>
      </c>
      <c r="W7" s="132">
        <v>340</v>
      </c>
      <c r="X7" s="132">
        <v>0</v>
      </c>
      <c r="Y7" s="132">
        <v>0</v>
      </c>
      <c r="Z7" s="136">
        <v>8416683</v>
      </c>
      <c r="AA7" s="132">
        <v>814.78054211035817</v>
      </c>
      <c r="AB7" s="152" t="s">
        <v>28</v>
      </c>
      <c r="AC7" s="152" t="s">
        <v>28</v>
      </c>
      <c r="AD7" s="152" t="s">
        <v>28</v>
      </c>
      <c r="AE7" s="136" t="s">
        <v>24</v>
      </c>
      <c r="AF7" s="136" t="s">
        <v>24</v>
      </c>
      <c r="AG7" s="136" t="s">
        <v>24</v>
      </c>
      <c r="AH7" s="136" t="s">
        <v>24</v>
      </c>
      <c r="AI7" s="132">
        <v>24000</v>
      </c>
      <c r="AJ7" s="136">
        <v>23994</v>
      </c>
      <c r="AK7" s="132">
        <v>24500</v>
      </c>
      <c r="AL7" s="136">
        <v>22800</v>
      </c>
      <c r="AM7" s="132" t="s">
        <v>24</v>
      </c>
      <c r="AN7" s="136" t="s">
        <v>24</v>
      </c>
      <c r="AO7" s="136">
        <v>4596462</v>
      </c>
      <c r="AP7" s="136">
        <v>4579499</v>
      </c>
      <c r="AQ7" s="136">
        <v>-16963</v>
      </c>
      <c r="AR7" s="136">
        <v>2250287</v>
      </c>
      <c r="AS7" s="155">
        <v>6829786</v>
      </c>
      <c r="AT7" s="136">
        <v>3223623</v>
      </c>
      <c r="AU7" s="163">
        <v>3606163</v>
      </c>
      <c r="AV7" s="184">
        <v>0.70392481797681361</v>
      </c>
      <c r="AW7" s="184">
        <v>0.47199473014234999</v>
      </c>
      <c r="AX7" s="133" t="s">
        <v>25</v>
      </c>
      <c r="AY7" s="180">
        <v>0.1782</v>
      </c>
    </row>
    <row r="8" spans="1:51">
      <c r="A8" s="118">
        <v>13073055</v>
      </c>
      <c r="B8" s="117">
        <v>313</v>
      </c>
      <c r="C8" s="117" t="s">
        <v>29</v>
      </c>
      <c r="D8" s="132">
        <v>4668</v>
      </c>
      <c r="E8" s="132">
        <v>-65600</v>
      </c>
      <c r="F8" s="136">
        <v>1029234.85</v>
      </c>
      <c r="G8" s="132">
        <v>1</v>
      </c>
      <c r="H8" s="136">
        <v>894297.82</v>
      </c>
      <c r="I8" s="136" t="s">
        <v>24</v>
      </c>
      <c r="J8" s="132">
        <v>1</v>
      </c>
      <c r="K8" s="136">
        <v>2143733.5099999998</v>
      </c>
      <c r="L8" s="152" t="s">
        <v>24</v>
      </c>
      <c r="M8" s="132">
        <v>1</v>
      </c>
      <c r="N8" s="136">
        <v>10912544.99</v>
      </c>
      <c r="O8" s="132">
        <v>0</v>
      </c>
      <c r="P8" s="136" t="s">
        <v>24</v>
      </c>
      <c r="Q8" s="132">
        <v>1</v>
      </c>
      <c r="R8" s="136">
        <v>2153103.3599999999</v>
      </c>
      <c r="S8" s="132">
        <v>340</v>
      </c>
      <c r="T8" s="132">
        <v>0</v>
      </c>
      <c r="U8" s="132">
        <v>340</v>
      </c>
      <c r="V8" s="132">
        <v>1</v>
      </c>
      <c r="W8" s="132">
        <v>290</v>
      </c>
      <c r="X8" s="132">
        <v>1</v>
      </c>
      <c r="Y8" s="132">
        <v>0</v>
      </c>
      <c r="Z8" s="136">
        <v>3612616.49</v>
      </c>
      <c r="AA8" s="136">
        <v>773.91098757497866</v>
      </c>
      <c r="AB8" s="132" t="s">
        <v>32</v>
      </c>
      <c r="AC8" s="152" t="s">
        <v>28</v>
      </c>
      <c r="AD8" s="152" t="s">
        <v>28</v>
      </c>
      <c r="AE8" s="136">
        <v>273971.62</v>
      </c>
      <c r="AF8" s="136">
        <v>894297.82</v>
      </c>
      <c r="AG8" s="136" t="s">
        <v>24</v>
      </c>
      <c r="AH8" s="158">
        <v>2153103.3599999999</v>
      </c>
      <c r="AI8" s="132">
        <v>21500</v>
      </c>
      <c r="AJ8" s="136">
        <v>22790.83</v>
      </c>
      <c r="AK8" s="132">
        <v>2500</v>
      </c>
      <c r="AL8" s="136">
        <v>2772</v>
      </c>
      <c r="AM8" s="132">
        <v>0</v>
      </c>
      <c r="AN8" s="158">
        <v>0</v>
      </c>
      <c r="AO8" s="136">
        <v>2742261.5</v>
      </c>
      <c r="AP8" s="136">
        <v>4255325.78</v>
      </c>
      <c r="AQ8" s="136">
        <v>1513064.2800000003</v>
      </c>
      <c r="AR8" s="136">
        <v>729178.71</v>
      </c>
      <c r="AS8" s="136">
        <v>4984504.49</v>
      </c>
      <c r="AT8" s="133">
        <v>1637228.77</v>
      </c>
      <c r="AU8" s="133">
        <v>3347275.72</v>
      </c>
      <c r="AV8" s="161">
        <v>38.474816139694006</v>
      </c>
      <c r="AW8" s="161">
        <v>32.84636964987466</v>
      </c>
      <c r="AX8" s="133" t="s">
        <v>25</v>
      </c>
      <c r="AY8" s="180" t="s">
        <v>208</v>
      </c>
    </row>
    <row r="9" spans="1:51">
      <c r="A9" s="118">
        <v>13073070</v>
      </c>
      <c r="B9" s="117">
        <v>314</v>
      </c>
      <c r="C9" s="117" t="s">
        <v>30</v>
      </c>
      <c r="D9" s="132">
        <v>4310</v>
      </c>
      <c r="E9" s="132">
        <v>-18700</v>
      </c>
      <c r="F9" s="136">
        <v>-434429.49</v>
      </c>
      <c r="G9" s="132">
        <v>0</v>
      </c>
      <c r="H9" s="136">
        <v>0</v>
      </c>
      <c r="I9" s="136">
        <v>-674774.86</v>
      </c>
      <c r="J9" s="132">
        <v>0</v>
      </c>
      <c r="K9" s="136" t="s">
        <v>24</v>
      </c>
      <c r="L9" s="152" t="s">
        <v>24</v>
      </c>
      <c r="M9" s="132">
        <v>0</v>
      </c>
      <c r="N9" s="136">
        <v>0</v>
      </c>
      <c r="O9" s="132">
        <v>1</v>
      </c>
      <c r="P9" s="136">
        <v>2613755.2799999998</v>
      </c>
      <c r="Q9" s="132">
        <v>1</v>
      </c>
      <c r="R9" s="136">
        <v>80443.009999999995</v>
      </c>
      <c r="S9" s="132">
        <v>280</v>
      </c>
      <c r="T9" s="132">
        <v>0</v>
      </c>
      <c r="U9" s="132">
        <v>400</v>
      </c>
      <c r="V9" s="132">
        <v>0</v>
      </c>
      <c r="W9" s="132">
        <v>360</v>
      </c>
      <c r="X9" s="132">
        <v>0</v>
      </c>
      <c r="Y9" s="132">
        <v>0</v>
      </c>
      <c r="Z9" s="136">
        <v>4933049.37</v>
      </c>
      <c r="AA9" s="136">
        <v>1144.5590185614849</v>
      </c>
      <c r="AB9" s="132" t="s">
        <v>32</v>
      </c>
      <c r="AC9" s="152" t="s">
        <v>28</v>
      </c>
      <c r="AD9" s="152" t="s">
        <v>28</v>
      </c>
      <c r="AE9" s="136">
        <v>1835.06</v>
      </c>
      <c r="AF9" s="136">
        <v>-710890.76</v>
      </c>
      <c r="AG9" s="136">
        <v>-434429.49</v>
      </c>
      <c r="AH9" s="136">
        <v>-2533312.27</v>
      </c>
      <c r="AI9" s="132">
        <v>18500</v>
      </c>
      <c r="AJ9" s="136">
        <v>17453.79</v>
      </c>
      <c r="AK9" s="132">
        <v>0</v>
      </c>
      <c r="AL9" s="136">
        <v>0</v>
      </c>
      <c r="AM9" s="132">
        <v>25000</v>
      </c>
      <c r="AN9" s="136">
        <v>37050</v>
      </c>
      <c r="AO9" s="136" t="s">
        <v>24</v>
      </c>
      <c r="AP9" s="136">
        <v>1971914.17</v>
      </c>
      <c r="AQ9" s="136" t="s">
        <v>24</v>
      </c>
      <c r="AR9" s="136">
        <v>1197083.56</v>
      </c>
      <c r="AS9" s="136">
        <v>3168997.73</v>
      </c>
      <c r="AT9" s="136">
        <v>1320130.93</v>
      </c>
      <c r="AU9" s="136">
        <v>1848866.8</v>
      </c>
      <c r="AV9" s="152">
        <v>66.94</v>
      </c>
      <c r="AW9" s="152">
        <v>41.65</v>
      </c>
      <c r="AX9" s="133" t="s">
        <v>25</v>
      </c>
      <c r="AY9" s="180">
        <v>1.2200000000000001E-2</v>
      </c>
    </row>
    <row r="10" spans="1:51">
      <c r="A10" s="118">
        <v>13073080</v>
      </c>
      <c r="B10" s="117">
        <v>315</v>
      </c>
      <c r="C10" s="117" t="s">
        <v>31</v>
      </c>
      <c r="D10" s="132">
        <v>9498</v>
      </c>
      <c r="E10" s="132">
        <v>-547500</v>
      </c>
      <c r="F10" s="136">
        <v>481658.59</v>
      </c>
      <c r="G10" s="1034">
        <v>1</v>
      </c>
      <c r="H10" s="139">
        <v>0</v>
      </c>
      <c r="I10" s="136">
        <v>337744.64000000001</v>
      </c>
      <c r="J10" s="154">
        <v>1</v>
      </c>
      <c r="K10" s="139">
        <v>3131938.61</v>
      </c>
      <c r="L10" s="137" t="s">
        <v>209</v>
      </c>
      <c r="M10" s="132">
        <v>1</v>
      </c>
      <c r="N10" s="136">
        <v>12213749.199999999</v>
      </c>
      <c r="O10" s="132">
        <v>0</v>
      </c>
      <c r="P10" s="136">
        <v>0</v>
      </c>
      <c r="Q10" s="131">
        <v>1</v>
      </c>
      <c r="R10" s="136">
        <v>3430829.6</v>
      </c>
      <c r="S10" s="132">
        <v>255</v>
      </c>
      <c r="T10" s="132">
        <v>1</v>
      </c>
      <c r="U10" s="132">
        <v>380</v>
      </c>
      <c r="V10" s="132">
        <v>0</v>
      </c>
      <c r="W10" s="132">
        <v>370</v>
      </c>
      <c r="X10" s="132">
        <v>0</v>
      </c>
      <c r="Y10" s="132">
        <v>0</v>
      </c>
      <c r="Z10" s="136">
        <v>14318038</v>
      </c>
      <c r="AA10" s="136">
        <v>1507.4792587913246</v>
      </c>
      <c r="AB10" s="132" t="s">
        <v>32</v>
      </c>
      <c r="AC10" s="152" t="s">
        <v>28</v>
      </c>
      <c r="AD10" s="152" t="s">
        <v>28</v>
      </c>
      <c r="AE10" s="136">
        <v>-487198.31</v>
      </c>
      <c r="AF10" s="139">
        <v>3951341.84</v>
      </c>
      <c r="AG10" s="159">
        <v>481658.59</v>
      </c>
      <c r="AH10" s="159">
        <v>3430829.5</v>
      </c>
      <c r="AI10" s="132">
        <v>23000</v>
      </c>
      <c r="AJ10" s="136">
        <v>19029.63</v>
      </c>
      <c r="AK10" s="132">
        <v>29000</v>
      </c>
      <c r="AL10" s="136">
        <v>30754.39</v>
      </c>
      <c r="AM10" s="132">
        <v>0</v>
      </c>
      <c r="AN10" s="158">
        <v>0</v>
      </c>
      <c r="AO10" s="136">
        <v>4435442.01</v>
      </c>
      <c r="AP10" s="136">
        <v>6572748.4199999999</v>
      </c>
      <c r="AQ10" s="136">
        <v>2137306.41</v>
      </c>
      <c r="AR10" s="136">
        <v>2252302.39</v>
      </c>
      <c r="AS10" s="136">
        <v>8874834.8300000001</v>
      </c>
      <c r="AT10" s="133">
        <v>3260124.76</v>
      </c>
      <c r="AU10" s="133">
        <v>5614710.0700000003</v>
      </c>
      <c r="AV10" s="130">
        <v>0.49600632059487831</v>
      </c>
      <c r="AW10" s="130">
        <v>0.36734483767288317</v>
      </c>
      <c r="AX10" s="133" t="s">
        <v>25</v>
      </c>
      <c r="AY10" s="180">
        <v>2.2700000000000001E-2</v>
      </c>
    </row>
    <row r="11" spans="1:51">
      <c r="A11" s="118">
        <v>13073089</v>
      </c>
      <c r="B11" s="117">
        <v>316</v>
      </c>
      <c r="C11" s="117" t="s">
        <v>33</v>
      </c>
      <c r="D11" s="132">
        <v>3984</v>
      </c>
      <c r="E11" s="132">
        <v>-232700</v>
      </c>
      <c r="F11" s="136">
        <v>460136.02</v>
      </c>
      <c r="G11" s="132">
        <v>1</v>
      </c>
      <c r="H11" s="136">
        <v>351160.95</v>
      </c>
      <c r="I11" s="136" t="s">
        <v>24</v>
      </c>
      <c r="J11" s="132">
        <v>1</v>
      </c>
      <c r="K11" s="136">
        <v>2103456.9500000002</v>
      </c>
      <c r="L11" s="152" t="s">
        <v>24</v>
      </c>
      <c r="M11" s="132">
        <v>1</v>
      </c>
      <c r="N11" s="136">
        <v>21362184.710000001</v>
      </c>
      <c r="O11" s="132">
        <v>0</v>
      </c>
      <c r="P11" s="136">
        <v>0</v>
      </c>
      <c r="Q11" s="132">
        <v>1</v>
      </c>
      <c r="R11" s="136">
        <v>1647830.95</v>
      </c>
      <c r="S11" s="132">
        <v>300</v>
      </c>
      <c r="T11" s="132">
        <v>1</v>
      </c>
      <c r="U11" s="132">
        <v>300</v>
      </c>
      <c r="V11" s="132">
        <v>0</v>
      </c>
      <c r="W11" s="132">
        <v>200</v>
      </c>
      <c r="X11" s="132">
        <v>1</v>
      </c>
      <c r="Y11" s="132">
        <v>0</v>
      </c>
      <c r="Z11" s="136">
        <v>292888.28999999998</v>
      </c>
      <c r="AA11" s="136">
        <v>73.516137048192761</v>
      </c>
      <c r="AB11" s="132" t="s">
        <v>28</v>
      </c>
      <c r="AC11" s="152" t="s">
        <v>28</v>
      </c>
      <c r="AD11" s="152" t="s">
        <v>28</v>
      </c>
      <c r="AE11" s="136">
        <v>-180850.93</v>
      </c>
      <c r="AF11" s="136"/>
      <c r="AG11" s="158">
        <v>460136.02</v>
      </c>
      <c r="AH11" s="158">
        <v>1647830.95</v>
      </c>
      <c r="AI11" s="132">
        <v>15500</v>
      </c>
      <c r="AJ11" s="136">
        <v>14782.51</v>
      </c>
      <c r="AK11" s="132">
        <v>0</v>
      </c>
      <c r="AL11" s="136">
        <v>0</v>
      </c>
      <c r="AM11" s="132">
        <v>0</v>
      </c>
      <c r="AN11" s="158">
        <v>0</v>
      </c>
      <c r="AO11" s="155">
        <v>1495720.27</v>
      </c>
      <c r="AP11" s="155">
        <v>1761818.53</v>
      </c>
      <c r="AQ11" s="155">
        <v>266098.26</v>
      </c>
      <c r="AR11" s="155">
        <v>1136941.2</v>
      </c>
      <c r="AS11" s="155">
        <v>2898759.73</v>
      </c>
      <c r="AT11" s="163">
        <v>1080323.03</v>
      </c>
      <c r="AU11" s="163">
        <v>1818436.7</v>
      </c>
      <c r="AV11" s="130">
        <v>0.61318632515461169</v>
      </c>
      <c r="AW11" s="130">
        <v>0.37268457223945223</v>
      </c>
      <c r="AX11" s="133" t="s">
        <v>25</v>
      </c>
      <c r="AY11" s="180">
        <v>0</v>
      </c>
    </row>
    <row r="12" spans="1:51">
      <c r="A12" s="118">
        <v>13073105</v>
      </c>
      <c r="B12" s="117">
        <v>317</v>
      </c>
      <c r="C12" s="117" t="s">
        <v>34</v>
      </c>
      <c r="D12" s="132">
        <v>3030</v>
      </c>
      <c r="E12" s="132">
        <v>135500</v>
      </c>
      <c r="F12" s="136">
        <v>647556.93000000005</v>
      </c>
      <c r="G12" s="132">
        <v>1</v>
      </c>
      <c r="H12" s="136">
        <v>540599.71000000008</v>
      </c>
      <c r="I12" s="136" t="s">
        <v>169</v>
      </c>
      <c r="J12" s="132">
        <v>1</v>
      </c>
      <c r="K12" s="136">
        <v>808743.64000000013</v>
      </c>
      <c r="L12" s="152" t="s">
        <v>169</v>
      </c>
      <c r="M12" s="132">
        <v>1</v>
      </c>
      <c r="N12" s="136">
        <v>19836611.710000001</v>
      </c>
      <c r="O12" s="132">
        <v>0</v>
      </c>
      <c r="P12" s="136">
        <v>0</v>
      </c>
      <c r="Q12" s="132">
        <v>1</v>
      </c>
      <c r="R12" s="136">
        <v>429435.38</v>
      </c>
      <c r="S12" s="132">
        <v>300</v>
      </c>
      <c r="T12" s="132">
        <v>0</v>
      </c>
      <c r="U12" s="132">
        <v>400</v>
      </c>
      <c r="V12" s="132">
        <v>0</v>
      </c>
      <c r="W12" s="132">
        <v>385</v>
      </c>
      <c r="X12" s="132">
        <v>0</v>
      </c>
      <c r="Y12" s="132">
        <v>0</v>
      </c>
      <c r="Z12" s="136">
        <v>3020148.96</v>
      </c>
      <c r="AA12" s="136">
        <v>996.74883168316831</v>
      </c>
      <c r="AB12" s="132" t="s">
        <v>28</v>
      </c>
      <c r="AC12" s="152" t="s">
        <v>28</v>
      </c>
      <c r="AD12" s="152" t="s">
        <v>28</v>
      </c>
      <c r="AE12" s="136">
        <v>35053.949999999997</v>
      </c>
      <c r="AF12" s="136">
        <v>429435.37999999669</v>
      </c>
      <c r="AG12" s="158">
        <v>647556.92999999598</v>
      </c>
      <c r="AH12" s="158">
        <v>429435.37999999669</v>
      </c>
      <c r="AI12" s="132">
        <v>8000</v>
      </c>
      <c r="AJ12" s="136">
        <v>7049.14</v>
      </c>
      <c r="AK12" s="132">
        <v>500</v>
      </c>
      <c r="AL12" s="136">
        <v>900</v>
      </c>
      <c r="AM12" s="132">
        <v>220000</v>
      </c>
      <c r="AN12" s="158">
        <v>219461.46</v>
      </c>
      <c r="AO12" s="136">
        <v>2044980.0176850953</v>
      </c>
      <c r="AP12" s="136">
        <v>3284416.9</v>
      </c>
      <c r="AQ12" s="136">
        <v>1239436.8823149046</v>
      </c>
      <c r="AR12" s="136">
        <v>329126.74</v>
      </c>
      <c r="AS12" s="136">
        <v>3613543.6399999997</v>
      </c>
      <c r="AT12" s="133">
        <v>1077352.8</v>
      </c>
      <c r="AU12" s="133">
        <v>2536190.84</v>
      </c>
      <c r="AV12" s="130">
        <v>0.32801950324881107</v>
      </c>
      <c r="AW12" s="130">
        <v>0.29814301620002026</v>
      </c>
      <c r="AX12" s="133" t="s">
        <v>25</v>
      </c>
      <c r="AY12" s="180">
        <v>9.4299999999999995E-2</v>
      </c>
    </row>
    <row r="13" spans="1:51">
      <c r="A13" s="118">
        <v>13073005</v>
      </c>
      <c r="B13" s="117">
        <v>5351</v>
      </c>
      <c r="C13" s="117" t="s">
        <v>35</v>
      </c>
      <c r="D13" s="154">
        <v>914</v>
      </c>
      <c r="E13" s="154">
        <v>-55100</v>
      </c>
      <c r="F13" s="139">
        <v>58129.96</v>
      </c>
      <c r="G13" s="154">
        <v>1</v>
      </c>
      <c r="H13" s="139">
        <v>16067.08</v>
      </c>
      <c r="I13" s="139">
        <v>0</v>
      </c>
      <c r="J13" s="154">
        <v>1</v>
      </c>
      <c r="K13" s="139">
        <v>341319.3</v>
      </c>
      <c r="L13" s="152" t="s">
        <v>24</v>
      </c>
      <c r="M13" s="154">
        <v>1</v>
      </c>
      <c r="N13" s="139">
        <v>27040.02</v>
      </c>
      <c r="O13" s="154">
        <v>0</v>
      </c>
      <c r="P13" s="136" t="s">
        <v>24</v>
      </c>
      <c r="Q13" s="154">
        <v>1</v>
      </c>
      <c r="R13" s="139">
        <v>341319.3</v>
      </c>
      <c r="S13" s="154">
        <v>300</v>
      </c>
      <c r="T13" s="154">
        <v>0</v>
      </c>
      <c r="U13" s="154">
        <v>320</v>
      </c>
      <c r="V13" s="154">
        <v>1</v>
      </c>
      <c r="W13" s="154">
        <v>300</v>
      </c>
      <c r="X13" s="154">
        <v>1</v>
      </c>
      <c r="Y13" s="154">
        <v>0</v>
      </c>
      <c r="Z13" s="139">
        <v>0</v>
      </c>
      <c r="AA13" s="139">
        <v>0</v>
      </c>
      <c r="AB13" s="154" t="s">
        <v>28</v>
      </c>
      <c r="AC13" s="139" t="s">
        <v>28</v>
      </c>
      <c r="AD13" s="139" t="s">
        <v>28</v>
      </c>
      <c r="AE13" s="139">
        <v>23928.93</v>
      </c>
      <c r="AF13" s="139">
        <v>15103.96</v>
      </c>
      <c r="AG13" s="139">
        <v>58129.96</v>
      </c>
      <c r="AH13" s="139">
        <v>341319.3</v>
      </c>
      <c r="AI13" s="154">
        <v>3900</v>
      </c>
      <c r="AJ13" s="139">
        <v>4065.4</v>
      </c>
      <c r="AK13" s="154">
        <v>0</v>
      </c>
      <c r="AL13" s="139">
        <v>0</v>
      </c>
      <c r="AM13" s="154">
        <v>0</v>
      </c>
      <c r="AN13" s="159">
        <v>0</v>
      </c>
      <c r="AO13" s="139">
        <v>308704.65000000002</v>
      </c>
      <c r="AP13" s="139">
        <v>306476.38</v>
      </c>
      <c r="AQ13" s="139">
        <v>-2228.2700000000186</v>
      </c>
      <c r="AR13" s="139">
        <v>310804.86</v>
      </c>
      <c r="AS13" s="139">
        <v>617281.24</v>
      </c>
      <c r="AT13" s="139">
        <v>240113.48</v>
      </c>
      <c r="AU13" s="139">
        <v>377167.76</v>
      </c>
      <c r="AV13" s="139">
        <v>78.346487908790891</v>
      </c>
      <c r="AW13" s="139">
        <v>38.898554571332838</v>
      </c>
      <c r="AX13" s="139">
        <v>91270.42</v>
      </c>
      <c r="AY13" s="180">
        <v>2.9700000000000001E-2</v>
      </c>
    </row>
    <row r="14" spans="1:51">
      <c r="A14" s="118">
        <v>13073037</v>
      </c>
      <c r="B14" s="117">
        <v>5351</v>
      </c>
      <c r="C14" s="117" t="s">
        <v>36</v>
      </c>
      <c r="D14" s="154">
        <v>773</v>
      </c>
      <c r="E14" s="154">
        <v>25100</v>
      </c>
      <c r="F14" s="139">
        <v>47901.79</v>
      </c>
      <c r="G14" s="154">
        <v>1</v>
      </c>
      <c r="H14" s="139">
        <v>94708.56</v>
      </c>
      <c r="I14" s="139">
        <v>0</v>
      </c>
      <c r="J14" s="154">
        <v>1</v>
      </c>
      <c r="K14" s="139">
        <v>170019.75</v>
      </c>
      <c r="L14" s="152" t="s">
        <v>24</v>
      </c>
      <c r="M14" s="154">
        <v>1</v>
      </c>
      <c r="N14" s="139">
        <v>46562.32</v>
      </c>
      <c r="O14" s="154">
        <v>0</v>
      </c>
      <c r="P14" s="136" t="s">
        <v>24</v>
      </c>
      <c r="Q14" s="154">
        <v>1</v>
      </c>
      <c r="R14" s="139">
        <v>170019.75</v>
      </c>
      <c r="S14" s="154">
        <v>300</v>
      </c>
      <c r="T14" s="154">
        <v>0</v>
      </c>
      <c r="U14" s="154">
        <v>350</v>
      </c>
      <c r="V14" s="154">
        <v>0</v>
      </c>
      <c r="W14" s="154">
        <v>380</v>
      </c>
      <c r="X14" s="154">
        <v>0</v>
      </c>
      <c r="Y14" s="154">
        <v>0</v>
      </c>
      <c r="Z14" s="139">
        <v>276595.74</v>
      </c>
      <c r="AA14" s="139">
        <v>357.82113842173351</v>
      </c>
      <c r="AB14" s="154" t="s">
        <v>28</v>
      </c>
      <c r="AC14" s="139" t="s">
        <v>28</v>
      </c>
      <c r="AD14" s="139" t="s">
        <v>28</v>
      </c>
      <c r="AE14" s="139">
        <v>37864.69</v>
      </c>
      <c r="AF14" s="139">
        <v>74301.149999999994</v>
      </c>
      <c r="AG14" s="159">
        <v>47901.79</v>
      </c>
      <c r="AH14" s="159">
        <v>170019.75</v>
      </c>
      <c r="AI14" s="154">
        <v>2800</v>
      </c>
      <c r="AJ14" s="139">
        <v>2743.65</v>
      </c>
      <c r="AK14" s="154">
        <v>0</v>
      </c>
      <c r="AL14" s="139">
        <v>0</v>
      </c>
      <c r="AM14" s="154">
        <v>0</v>
      </c>
      <c r="AN14" s="159">
        <v>0</v>
      </c>
      <c r="AO14" s="139">
        <v>245591.2</v>
      </c>
      <c r="AP14" s="139">
        <v>260283.31</v>
      </c>
      <c r="AQ14" s="139">
        <v>14692.109999999986</v>
      </c>
      <c r="AR14" s="139">
        <v>239008.68</v>
      </c>
      <c r="AS14" s="139">
        <v>499291.99</v>
      </c>
      <c r="AT14" s="139">
        <v>227626.04</v>
      </c>
      <c r="AU14" s="139">
        <v>271665.94999999995</v>
      </c>
      <c r="AV14" s="139">
        <v>87.453183225616741</v>
      </c>
      <c r="AW14" s="139">
        <v>45.589764017644271</v>
      </c>
      <c r="AX14" s="139">
        <v>86523.72</v>
      </c>
      <c r="AY14" s="180">
        <v>9.4999999999999998E-3</v>
      </c>
    </row>
    <row r="15" spans="1:51">
      <c r="A15" s="118">
        <v>13073044</v>
      </c>
      <c r="B15" s="117">
        <v>5351</v>
      </c>
      <c r="C15" s="117" t="s">
        <v>37</v>
      </c>
      <c r="D15" s="154">
        <v>631</v>
      </c>
      <c r="E15" s="154">
        <v>-73400</v>
      </c>
      <c r="F15" s="139">
        <v>-15342.9</v>
      </c>
      <c r="G15" s="1034">
        <v>1</v>
      </c>
      <c r="H15" s="182">
        <v>0</v>
      </c>
      <c r="I15" s="139">
        <v>-20924.11</v>
      </c>
      <c r="J15" s="154">
        <v>1</v>
      </c>
      <c r="K15" s="139">
        <v>149815.22</v>
      </c>
      <c r="L15" s="152" t="s">
        <v>24</v>
      </c>
      <c r="M15" s="154">
        <v>1</v>
      </c>
      <c r="N15" s="139">
        <v>28099.57</v>
      </c>
      <c r="O15" s="154">
        <v>0</v>
      </c>
      <c r="P15" s="136" t="s">
        <v>24</v>
      </c>
      <c r="Q15" s="154">
        <v>1</v>
      </c>
      <c r="R15" s="139">
        <v>149815.22</v>
      </c>
      <c r="S15" s="154">
        <v>320</v>
      </c>
      <c r="T15" s="154">
        <v>0</v>
      </c>
      <c r="U15" s="154">
        <v>350</v>
      </c>
      <c r="V15" s="154">
        <v>0</v>
      </c>
      <c r="W15" s="154">
        <v>300</v>
      </c>
      <c r="X15" s="154">
        <v>1</v>
      </c>
      <c r="Y15" s="154">
        <v>0</v>
      </c>
      <c r="Z15" s="139">
        <v>16348.36</v>
      </c>
      <c r="AA15" s="139">
        <v>25.908652931854199</v>
      </c>
      <c r="AB15" s="154" t="s">
        <v>28</v>
      </c>
      <c r="AC15" s="139" t="s">
        <v>28</v>
      </c>
      <c r="AD15" s="139" t="s">
        <v>28</v>
      </c>
      <c r="AE15" s="139">
        <v>-839.79</v>
      </c>
      <c r="AF15" s="139">
        <v>-23909.25</v>
      </c>
      <c r="AG15" s="159">
        <v>-15342.9</v>
      </c>
      <c r="AH15" s="159">
        <v>149815.22</v>
      </c>
      <c r="AI15" s="154">
        <v>1800</v>
      </c>
      <c r="AJ15" s="139">
        <v>1993.73</v>
      </c>
      <c r="AK15" s="154">
        <v>0</v>
      </c>
      <c r="AL15" s="139">
        <v>0</v>
      </c>
      <c r="AM15" s="154">
        <v>0</v>
      </c>
      <c r="AN15" s="159">
        <v>0</v>
      </c>
      <c r="AO15" s="139">
        <v>256229.27</v>
      </c>
      <c r="AP15" s="139">
        <v>266424.26</v>
      </c>
      <c r="AQ15" s="139">
        <v>10194.99000000002</v>
      </c>
      <c r="AR15" s="139">
        <v>177286</v>
      </c>
      <c r="AS15" s="139">
        <v>443710.26</v>
      </c>
      <c r="AT15" s="139">
        <v>188905.62</v>
      </c>
      <c r="AU15" s="139">
        <v>254804.64</v>
      </c>
      <c r="AV15" s="139">
        <v>70.904061064108788</v>
      </c>
      <c r="AW15" s="139">
        <v>42.574093283306091</v>
      </c>
      <c r="AX15" s="139">
        <v>71805.77</v>
      </c>
      <c r="AY15" s="180">
        <v>4.7999999999999996E-3</v>
      </c>
    </row>
    <row r="16" spans="1:51">
      <c r="A16" s="118">
        <v>13073046</v>
      </c>
      <c r="B16" s="117">
        <v>5351</v>
      </c>
      <c r="C16" s="117" t="s">
        <v>38</v>
      </c>
      <c r="D16" s="154">
        <v>1819</v>
      </c>
      <c r="E16" s="154">
        <v>414600</v>
      </c>
      <c r="F16" s="139">
        <v>220776.28</v>
      </c>
      <c r="G16" s="154">
        <v>1</v>
      </c>
      <c r="H16" s="139">
        <v>93087.31</v>
      </c>
      <c r="I16" s="139">
        <v>0</v>
      </c>
      <c r="J16" s="154">
        <v>1</v>
      </c>
      <c r="K16" s="139">
        <v>411381.45</v>
      </c>
      <c r="L16" s="152" t="s">
        <v>24</v>
      </c>
      <c r="M16" s="154">
        <v>1</v>
      </c>
      <c r="N16" s="139">
        <v>95236.49</v>
      </c>
      <c r="O16" s="154">
        <v>0</v>
      </c>
      <c r="P16" s="136" t="s">
        <v>24</v>
      </c>
      <c r="Q16" s="154">
        <v>1</v>
      </c>
      <c r="R16" s="139">
        <v>411381.45</v>
      </c>
      <c r="S16" s="154">
        <v>300</v>
      </c>
      <c r="T16" s="154">
        <v>0</v>
      </c>
      <c r="U16" s="154">
        <v>350</v>
      </c>
      <c r="V16" s="154">
        <v>0</v>
      </c>
      <c r="W16" s="154">
        <v>300</v>
      </c>
      <c r="X16" s="154">
        <v>1</v>
      </c>
      <c r="Y16" s="154">
        <v>0</v>
      </c>
      <c r="Z16" s="139">
        <v>990368.4</v>
      </c>
      <c r="AA16" s="139">
        <v>544.45761407366683</v>
      </c>
      <c r="AB16" s="154" t="s">
        <v>28</v>
      </c>
      <c r="AC16" s="139" t="s">
        <v>28</v>
      </c>
      <c r="AD16" s="139" t="s">
        <v>28</v>
      </c>
      <c r="AE16" s="139">
        <v>335279.35999999999</v>
      </c>
      <c r="AF16" s="139">
        <v>-3765.6</v>
      </c>
      <c r="AG16" s="159">
        <v>220776.28</v>
      </c>
      <c r="AH16" s="159">
        <v>411381.45</v>
      </c>
      <c r="AI16" s="154">
        <v>4800</v>
      </c>
      <c r="AJ16" s="139">
        <v>5091.3599999999997</v>
      </c>
      <c r="AK16" s="154">
        <v>0</v>
      </c>
      <c r="AL16" s="139">
        <v>0</v>
      </c>
      <c r="AM16" s="154">
        <v>0</v>
      </c>
      <c r="AN16" s="159">
        <v>0</v>
      </c>
      <c r="AO16" s="139">
        <v>1426054.81</v>
      </c>
      <c r="AP16" s="139">
        <v>1802022.01</v>
      </c>
      <c r="AQ16" s="139">
        <v>375967.19999999995</v>
      </c>
      <c r="AR16" s="139">
        <v>24727.33</v>
      </c>
      <c r="AS16" s="139">
        <v>1826749.34</v>
      </c>
      <c r="AT16" s="139">
        <v>695395.24</v>
      </c>
      <c r="AU16" s="139">
        <v>1131354.1000000001</v>
      </c>
      <c r="AV16" s="139">
        <v>38.589719556200095</v>
      </c>
      <c r="AW16" s="139">
        <v>38.067359586400613</v>
      </c>
      <c r="AX16" s="139">
        <v>264330.32</v>
      </c>
      <c r="AY16" s="180">
        <v>2.7000000000000001E-3</v>
      </c>
    </row>
    <row r="17" spans="1:51">
      <c r="A17" s="118">
        <v>13073066</v>
      </c>
      <c r="B17" s="117">
        <v>5351</v>
      </c>
      <c r="C17" s="117" t="s">
        <v>39</v>
      </c>
      <c r="D17" s="154">
        <v>968</v>
      </c>
      <c r="E17" s="154">
        <v>-118800</v>
      </c>
      <c r="F17" s="139">
        <v>5890.76</v>
      </c>
      <c r="G17" s="1034">
        <v>1</v>
      </c>
      <c r="H17" s="139">
        <v>0</v>
      </c>
      <c r="I17" s="139">
        <v>-19208.830000000002</v>
      </c>
      <c r="J17" s="154">
        <v>1</v>
      </c>
      <c r="K17" s="139">
        <v>203442.53</v>
      </c>
      <c r="L17" s="152" t="s">
        <v>24</v>
      </c>
      <c r="M17" s="154">
        <v>1</v>
      </c>
      <c r="N17" s="139">
        <v>48948.26</v>
      </c>
      <c r="O17" s="154">
        <v>0</v>
      </c>
      <c r="P17" s="136" t="s">
        <v>24</v>
      </c>
      <c r="Q17" s="154">
        <v>1</v>
      </c>
      <c r="R17" s="139">
        <v>203442.53</v>
      </c>
      <c r="S17" s="154">
        <v>300</v>
      </c>
      <c r="T17" s="154">
        <v>0</v>
      </c>
      <c r="U17" s="154">
        <v>350</v>
      </c>
      <c r="V17" s="154">
        <v>0</v>
      </c>
      <c r="W17" s="154">
        <v>300</v>
      </c>
      <c r="X17" s="154">
        <v>1</v>
      </c>
      <c r="Y17" s="154">
        <v>0</v>
      </c>
      <c r="Z17" s="139">
        <v>82875</v>
      </c>
      <c r="AA17" s="139">
        <v>85.614669421487605</v>
      </c>
      <c r="AB17" s="154" t="s">
        <v>28</v>
      </c>
      <c r="AC17" s="139" t="s">
        <v>28</v>
      </c>
      <c r="AD17" s="139" t="s">
        <v>28</v>
      </c>
      <c r="AE17" s="139">
        <v>-18992.189999999999</v>
      </c>
      <c r="AF17" s="139">
        <v>-33326.53</v>
      </c>
      <c r="AG17" s="159">
        <v>5890.76</v>
      </c>
      <c r="AH17" s="159">
        <v>203442.53</v>
      </c>
      <c r="AI17" s="154">
        <v>3300</v>
      </c>
      <c r="AJ17" s="139">
        <v>3660.61</v>
      </c>
      <c r="AK17" s="154">
        <v>0</v>
      </c>
      <c r="AL17" s="139">
        <v>0</v>
      </c>
      <c r="AM17" s="154">
        <v>0</v>
      </c>
      <c r="AN17" s="159">
        <v>0</v>
      </c>
      <c r="AO17" s="139">
        <v>409102.66</v>
      </c>
      <c r="AP17" s="139">
        <v>452021.2</v>
      </c>
      <c r="AQ17" s="139">
        <v>42918.540000000037</v>
      </c>
      <c r="AR17" s="139">
        <v>276459</v>
      </c>
      <c r="AS17" s="139">
        <v>728480.2</v>
      </c>
      <c r="AT17" s="139">
        <v>326775.69</v>
      </c>
      <c r="AU17" s="139">
        <v>401704.50999999995</v>
      </c>
      <c r="AV17" s="139">
        <v>72.29211594500434</v>
      </c>
      <c r="AW17" s="139">
        <v>44.857182116960765</v>
      </c>
      <c r="AX17" s="139">
        <v>124212.25</v>
      </c>
      <c r="AY17" s="180">
        <v>2.8E-3</v>
      </c>
    </row>
    <row r="18" spans="1:51">
      <c r="A18" s="118">
        <v>13073068</v>
      </c>
      <c r="B18" s="117">
        <v>5351</v>
      </c>
      <c r="C18" s="117" t="s">
        <v>40</v>
      </c>
      <c r="D18" s="154">
        <v>1991</v>
      </c>
      <c r="E18" s="154">
        <v>20400</v>
      </c>
      <c r="F18" s="139">
        <v>202361.05</v>
      </c>
      <c r="G18" s="154">
        <v>1</v>
      </c>
      <c r="H18" s="139">
        <v>0</v>
      </c>
      <c r="I18" s="139">
        <v>-30139.31</v>
      </c>
      <c r="J18" s="154">
        <v>1</v>
      </c>
      <c r="K18" s="139">
        <v>118605.46</v>
      </c>
      <c r="L18" s="152" t="s">
        <v>24</v>
      </c>
      <c r="M18" s="154">
        <v>1</v>
      </c>
      <c r="N18" s="139">
        <v>124054.31</v>
      </c>
      <c r="O18" s="154">
        <v>0</v>
      </c>
      <c r="P18" s="136" t="s">
        <v>24</v>
      </c>
      <c r="Q18" s="154">
        <v>1</v>
      </c>
      <c r="R18" s="139">
        <v>118605.46</v>
      </c>
      <c r="S18" s="154">
        <v>380</v>
      </c>
      <c r="T18" s="154">
        <v>0</v>
      </c>
      <c r="U18" s="154">
        <v>350</v>
      </c>
      <c r="V18" s="154">
        <v>0</v>
      </c>
      <c r="W18" s="154">
        <v>380</v>
      </c>
      <c r="X18" s="154">
        <v>0</v>
      </c>
      <c r="Y18" s="154">
        <v>0</v>
      </c>
      <c r="Z18" s="139">
        <v>548012.32999999996</v>
      </c>
      <c r="AA18" s="139">
        <v>275.24476644902057</v>
      </c>
      <c r="AB18" s="154" t="s">
        <v>28</v>
      </c>
      <c r="AC18" s="139" t="s">
        <v>28</v>
      </c>
      <c r="AD18" s="139" t="s">
        <v>28</v>
      </c>
      <c r="AE18" s="139">
        <v>109074.9</v>
      </c>
      <c r="AF18" s="139">
        <v>-9821.61</v>
      </c>
      <c r="AG18" s="159">
        <v>202361.05</v>
      </c>
      <c r="AH18" s="159">
        <v>118605.46</v>
      </c>
      <c r="AI18" s="154">
        <v>4400</v>
      </c>
      <c r="AJ18" s="139">
        <v>4429.41</v>
      </c>
      <c r="AK18" s="154">
        <v>0</v>
      </c>
      <c r="AL18" s="139">
        <v>0</v>
      </c>
      <c r="AM18" s="154">
        <v>0</v>
      </c>
      <c r="AN18" s="159">
        <v>0</v>
      </c>
      <c r="AO18" s="139">
        <v>714171.46</v>
      </c>
      <c r="AP18" s="139">
        <v>798709.79</v>
      </c>
      <c r="AQ18" s="139">
        <v>84538.330000000075</v>
      </c>
      <c r="AR18" s="139">
        <v>581322.07999999996</v>
      </c>
      <c r="AS18" s="139">
        <v>1380031.87</v>
      </c>
      <c r="AT18" s="139">
        <v>577344.96</v>
      </c>
      <c r="AU18" s="139">
        <v>802686.91000000015</v>
      </c>
      <c r="AV18" s="139">
        <v>72.284698050339401</v>
      </c>
      <c r="AW18" s="139">
        <v>41.835625143932361</v>
      </c>
      <c r="AX18" s="139">
        <v>219457.52</v>
      </c>
      <c r="AY18" s="180">
        <v>2.5000000000000001E-3</v>
      </c>
    </row>
    <row r="19" spans="1:51">
      <c r="A19" s="118">
        <v>13073009</v>
      </c>
      <c r="B19" s="117">
        <v>5352</v>
      </c>
      <c r="C19" s="117" t="s">
        <v>41</v>
      </c>
      <c r="D19" s="141">
        <v>8629</v>
      </c>
      <c r="E19" s="141">
        <v>-124870</v>
      </c>
      <c r="F19" s="143">
        <v>794910.22</v>
      </c>
      <c r="G19" s="141">
        <v>0</v>
      </c>
      <c r="H19" s="143">
        <v>0</v>
      </c>
      <c r="I19" s="143">
        <v>-11966.26</v>
      </c>
      <c r="J19" s="141">
        <v>1</v>
      </c>
      <c r="K19" s="143">
        <v>136344.99</v>
      </c>
      <c r="L19" s="152" t="s">
        <v>24</v>
      </c>
      <c r="M19" s="141">
        <v>1</v>
      </c>
      <c r="N19" s="143">
        <v>647051.02</v>
      </c>
      <c r="O19" s="141">
        <v>1</v>
      </c>
      <c r="P19" s="143">
        <v>2254163.5</v>
      </c>
      <c r="Q19" s="141">
        <v>1</v>
      </c>
      <c r="R19" s="143">
        <v>3799393.6500000004</v>
      </c>
      <c r="S19" s="141">
        <v>250</v>
      </c>
      <c r="T19" s="141">
        <v>1</v>
      </c>
      <c r="U19" s="141">
        <v>360</v>
      </c>
      <c r="V19" s="141">
        <v>0</v>
      </c>
      <c r="W19" s="141">
        <v>345</v>
      </c>
      <c r="X19" s="141">
        <v>0</v>
      </c>
      <c r="Y19" s="141">
        <v>0</v>
      </c>
      <c r="Z19" s="143">
        <v>11261065.469999999</v>
      </c>
      <c r="AA19" s="143">
        <v>1305.025549889906</v>
      </c>
      <c r="AB19" s="141" t="s">
        <v>32</v>
      </c>
      <c r="AC19" s="142" t="s">
        <v>28</v>
      </c>
      <c r="AD19" s="142"/>
      <c r="AE19" s="143">
        <v>830798.67</v>
      </c>
      <c r="AF19" s="143">
        <v>148311.25</v>
      </c>
      <c r="AG19" s="160">
        <v>794910.22</v>
      </c>
      <c r="AH19" s="160">
        <v>1545230.15</v>
      </c>
      <c r="AI19" s="141">
        <v>25000</v>
      </c>
      <c r="AJ19" s="143">
        <v>25528.71</v>
      </c>
      <c r="AK19" s="141">
        <v>66000</v>
      </c>
      <c r="AL19" s="143">
        <v>61069.8</v>
      </c>
      <c r="AM19" s="141">
        <v>30000</v>
      </c>
      <c r="AN19" s="160">
        <v>34479.440000000002</v>
      </c>
      <c r="AO19" s="143">
        <v>2948262.63</v>
      </c>
      <c r="AP19" s="143">
        <v>3865874</v>
      </c>
      <c r="AQ19" s="143">
        <v>917611.37000000011</v>
      </c>
      <c r="AR19" s="143">
        <v>2552872.83</v>
      </c>
      <c r="AS19" s="143">
        <v>6418746.8300000001</v>
      </c>
      <c r="AT19" s="135">
        <v>2522231.81</v>
      </c>
      <c r="AU19" s="135">
        <v>3896515.02</v>
      </c>
      <c r="AV19" s="130">
        <v>0.65243507936368339</v>
      </c>
      <c r="AW19" s="130">
        <v>0.39294770097670295</v>
      </c>
      <c r="AX19" s="135">
        <v>884599.45</v>
      </c>
      <c r="AY19" s="180">
        <v>5.5E-2</v>
      </c>
    </row>
    <row r="20" spans="1:51">
      <c r="A20" s="118">
        <v>13073018</v>
      </c>
      <c r="B20" s="117">
        <v>5352</v>
      </c>
      <c r="C20" s="117" t="s">
        <v>42</v>
      </c>
      <c r="D20" s="141">
        <v>466</v>
      </c>
      <c r="E20" s="141">
        <v>33890</v>
      </c>
      <c r="F20" s="143">
        <v>25403.16</v>
      </c>
      <c r="G20" s="141">
        <v>1</v>
      </c>
      <c r="H20" s="143">
        <v>2716.92</v>
      </c>
      <c r="I20" s="143">
        <v>0</v>
      </c>
      <c r="J20" s="141">
        <v>1</v>
      </c>
      <c r="K20" s="143">
        <v>6477.09</v>
      </c>
      <c r="L20" s="152" t="s">
        <v>24</v>
      </c>
      <c r="M20" s="141">
        <v>1</v>
      </c>
      <c r="N20" s="143">
        <v>1055.92</v>
      </c>
      <c r="O20" s="141">
        <v>1</v>
      </c>
      <c r="P20" s="143">
        <v>27788.95</v>
      </c>
      <c r="Q20" s="141">
        <v>1</v>
      </c>
      <c r="R20" s="143">
        <v>9541.75</v>
      </c>
      <c r="S20" s="141">
        <v>250</v>
      </c>
      <c r="T20" s="141">
        <v>1</v>
      </c>
      <c r="U20" s="141">
        <v>350</v>
      </c>
      <c r="V20" s="141">
        <v>0</v>
      </c>
      <c r="W20" s="141">
        <v>340</v>
      </c>
      <c r="X20" s="141">
        <v>0</v>
      </c>
      <c r="Y20" s="141">
        <v>0</v>
      </c>
      <c r="Z20" s="143">
        <v>426815.38</v>
      </c>
      <c r="AA20" s="143">
        <v>915.91283261802573</v>
      </c>
      <c r="AB20" s="141" t="s">
        <v>32</v>
      </c>
      <c r="AC20" s="142" t="s">
        <v>28</v>
      </c>
      <c r="AD20" s="142"/>
      <c r="AE20" s="143">
        <v>-18895.73</v>
      </c>
      <c r="AF20" s="143">
        <v>3760.17</v>
      </c>
      <c r="AG20" s="160">
        <v>25403.56</v>
      </c>
      <c r="AH20" s="160">
        <v>-18247.2</v>
      </c>
      <c r="AI20" s="141">
        <v>1450</v>
      </c>
      <c r="AJ20" s="143">
        <v>2713.74</v>
      </c>
      <c r="AK20" s="141">
        <v>0</v>
      </c>
      <c r="AL20" s="143">
        <v>0</v>
      </c>
      <c r="AM20" s="141">
        <v>1100</v>
      </c>
      <c r="AN20" s="160">
        <v>1722.21</v>
      </c>
      <c r="AO20" s="143">
        <v>126309.47</v>
      </c>
      <c r="AP20" s="143">
        <v>128438</v>
      </c>
      <c r="AQ20" s="143">
        <v>2128.5299999999988</v>
      </c>
      <c r="AR20" s="143">
        <v>158757.5</v>
      </c>
      <c r="AS20" s="143">
        <v>287195.5</v>
      </c>
      <c r="AT20" s="135">
        <v>123107.06</v>
      </c>
      <c r="AU20" s="135">
        <v>164088.44</v>
      </c>
      <c r="AV20" s="130">
        <v>0.95849405939052301</v>
      </c>
      <c r="AW20" s="130">
        <v>0.42865246844048738</v>
      </c>
      <c r="AX20" s="135">
        <v>43175.76</v>
      </c>
      <c r="AY20" s="180">
        <v>2.9499999999999998E-2</v>
      </c>
    </row>
    <row r="21" spans="1:51">
      <c r="A21" s="118">
        <v>13073025</v>
      </c>
      <c r="B21" s="117">
        <v>5352</v>
      </c>
      <c r="C21" s="117" t="s">
        <v>43</v>
      </c>
      <c r="D21" s="141">
        <v>792</v>
      </c>
      <c r="E21" s="141">
        <v>46530</v>
      </c>
      <c r="F21" s="143">
        <v>128483.08</v>
      </c>
      <c r="G21" s="141">
        <v>1</v>
      </c>
      <c r="H21" s="143">
        <v>86764.54</v>
      </c>
      <c r="I21" s="143">
        <v>0</v>
      </c>
      <c r="J21" s="141">
        <v>1</v>
      </c>
      <c r="K21" s="143">
        <v>304062.33</v>
      </c>
      <c r="L21" s="152" t="s">
        <v>24</v>
      </c>
      <c r="M21" s="141">
        <v>0</v>
      </c>
      <c r="N21" s="143">
        <v>0</v>
      </c>
      <c r="O21" s="141">
        <v>1</v>
      </c>
      <c r="P21" s="143">
        <v>303347.3</v>
      </c>
      <c r="Q21" s="141">
        <v>1</v>
      </c>
      <c r="R21" s="143">
        <v>18344.28</v>
      </c>
      <c r="S21" s="141">
        <v>350</v>
      </c>
      <c r="T21" s="141">
        <v>0</v>
      </c>
      <c r="U21" s="141">
        <v>350</v>
      </c>
      <c r="V21" s="141">
        <v>0</v>
      </c>
      <c r="W21" s="141">
        <v>350</v>
      </c>
      <c r="X21" s="141">
        <v>0</v>
      </c>
      <c r="Y21" s="141">
        <v>0</v>
      </c>
      <c r="Z21" s="143">
        <v>1303006.76</v>
      </c>
      <c r="AA21" s="143">
        <v>1645.2105555555556</v>
      </c>
      <c r="AB21" s="141" t="s">
        <v>28</v>
      </c>
      <c r="AC21" s="142" t="s">
        <v>28</v>
      </c>
      <c r="AD21" s="142" t="s">
        <v>28</v>
      </c>
      <c r="AE21" s="143">
        <v>-87879.96</v>
      </c>
      <c r="AF21" s="143">
        <v>217297.79</v>
      </c>
      <c r="AG21" s="160">
        <v>128483.08</v>
      </c>
      <c r="AH21" s="160">
        <v>-285003.02</v>
      </c>
      <c r="AI21" s="141">
        <v>3250</v>
      </c>
      <c r="AJ21" s="143">
        <v>3017.6</v>
      </c>
      <c r="AK21" s="141">
        <v>0</v>
      </c>
      <c r="AL21" s="143">
        <v>0</v>
      </c>
      <c r="AM21" s="141">
        <v>25500</v>
      </c>
      <c r="AN21" s="160">
        <v>28817.79</v>
      </c>
      <c r="AO21" s="143">
        <v>220754.28</v>
      </c>
      <c r="AP21" s="143">
        <v>287127</v>
      </c>
      <c r="AQ21" s="143">
        <v>66372.72</v>
      </c>
      <c r="AR21" s="143">
        <v>265199.49</v>
      </c>
      <c r="AS21" s="143">
        <v>552326.49</v>
      </c>
      <c r="AT21" s="135">
        <v>246938.29</v>
      </c>
      <c r="AU21" s="135">
        <v>305388.19999999995</v>
      </c>
      <c r="AV21" s="130">
        <v>0.86003158880913322</v>
      </c>
      <c r="AW21" s="130">
        <v>0.44708753693852349</v>
      </c>
      <c r="AX21" s="135">
        <v>86606.37</v>
      </c>
      <c r="AY21" s="180">
        <v>1.04E-2</v>
      </c>
    </row>
    <row r="22" spans="1:51">
      <c r="A22" s="118">
        <v>13073042</v>
      </c>
      <c r="B22" s="117">
        <v>5352</v>
      </c>
      <c r="C22" s="117" t="s">
        <v>44</v>
      </c>
      <c r="D22" s="141">
        <v>214</v>
      </c>
      <c r="E22" s="141">
        <v>460</v>
      </c>
      <c r="F22" s="143">
        <v>22596.18</v>
      </c>
      <c r="G22" s="141">
        <v>1</v>
      </c>
      <c r="H22" s="143">
        <v>22405.96</v>
      </c>
      <c r="I22" s="143">
        <v>0</v>
      </c>
      <c r="J22" s="141">
        <v>1</v>
      </c>
      <c r="K22" s="143">
        <v>62597.43</v>
      </c>
      <c r="L22" s="152" t="s">
        <v>24</v>
      </c>
      <c r="M22" s="141">
        <v>1</v>
      </c>
      <c r="N22" s="143">
        <v>24785.73</v>
      </c>
      <c r="O22" s="141">
        <v>0</v>
      </c>
      <c r="P22" s="143">
        <v>0</v>
      </c>
      <c r="Q22" s="141">
        <v>1</v>
      </c>
      <c r="R22" s="143">
        <v>97108.89</v>
      </c>
      <c r="S22" s="141">
        <v>350</v>
      </c>
      <c r="T22" s="141">
        <v>0</v>
      </c>
      <c r="U22" s="141">
        <v>350</v>
      </c>
      <c r="V22" s="141">
        <v>0</v>
      </c>
      <c r="W22" s="141">
        <v>350</v>
      </c>
      <c r="X22" s="141">
        <v>0</v>
      </c>
      <c r="Y22" s="141">
        <v>0</v>
      </c>
      <c r="Z22" s="143">
        <v>1141.06</v>
      </c>
      <c r="AA22" s="143">
        <v>5.3320560747663546</v>
      </c>
      <c r="AB22" s="141" t="s">
        <v>28</v>
      </c>
      <c r="AC22" s="142" t="s">
        <v>28</v>
      </c>
      <c r="AD22" s="142" t="s">
        <v>28</v>
      </c>
      <c r="AE22" s="143">
        <v>9640.14</v>
      </c>
      <c r="AF22" s="143">
        <v>40191.47</v>
      </c>
      <c r="AG22" s="160">
        <v>22596.18</v>
      </c>
      <c r="AH22" s="160">
        <v>97108.89</v>
      </c>
      <c r="AI22" s="141">
        <v>1000</v>
      </c>
      <c r="AJ22" s="143">
        <v>998.65</v>
      </c>
      <c r="AK22" s="141">
        <v>0</v>
      </c>
      <c r="AL22" s="143">
        <v>0</v>
      </c>
      <c r="AM22" s="141">
        <v>1500</v>
      </c>
      <c r="AN22" s="160">
        <v>1287.93</v>
      </c>
      <c r="AO22" s="143">
        <v>81201.259999999995</v>
      </c>
      <c r="AP22" s="143">
        <v>98825</v>
      </c>
      <c r="AQ22" s="143">
        <v>17623.740000000005</v>
      </c>
      <c r="AR22" s="143">
        <v>57530.16</v>
      </c>
      <c r="AS22" s="143">
        <v>156355.16</v>
      </c>
      <c r="AT22" s="135">
        <v>66594.5</v>
      </c>
      <c r="AU22" s="135">
        <v>89760.66</v>
      </c>
      <c r="AV22" s="130">
        <v>0.67386288894510493</v>
      </c>
      <c r="AW22" s="130">
        <v>0.42591814686512425</v>
      </c>
      <c r="AX22" s="135">
        <v>23355.87</v>
      </c>
      <c r="AY22" s="180">
        <v>4.5400000000000003E-2</v>
      </c>
    </row>
    <row r="23" spans="1:51">
      <c r="A23" s="118">
        <v>13073043</v>
      </c>
      <c r="B23" s="117">
        <v>5352</v>
      </c>
      <c r="C23" s="117" t="s">
        <v>45</v>
      </c>
      <c r="D23" s="141">
        <v>519</v>
      </c>
      <c r="E23" s="141">
        <v>-29220</v>
      </c>
      <c r="F23" s="143">
        <v>59558.25</v>
      </c>
      <c r="G23" s="141">
        <v>1</v>
      </c>
      <c r="H23" s="143">
        <v>35953.230000000003</v>
      </c>
      <c r="I23" s="143">
        <v>0</v>
      </c>
      <c r="J23" s="141">
        <v>1</v>
      </c>
      <c r="K23" s="143">
        <v>89316.83</v>
      </c>
      <c r="L23" s="152" t="s">
        <v>24</v>
      </c>
      <c r="M23" s="141">
        <v>1</v>
      </c>
      <c r="N23" s="143">
        <v>17936.349999999999</v>
      </c>
      <c r="O23" s="141">
        <v>0</v>
      </c>
      <c r="P23" s="143">
        <v>0</v>
      </c>
      <c r="Q23" s="141">
        <v>1</v>
      </c>
      <c r="R23" s="143">
        <v>332080.28999999998</v>
      </c>
      <c r="S23" s="141">
        <v>250</v>
      </c>
      <c r="T23" s="141">
        <v>1</v>
      </c>
      <c r="U23" s="141">
        <v>350</v>
      </c>
      <c r="V23" s="141">
        <v>0</v>
      </c>
      <c r="W23" s="141">
        <v>340</v>
      </c>
      <c r="X23" s="141">
        <v>0</v>
      </c>
      <c r="Y23" s="141">
        <v>0</v>
      </c>
      <c r="Z23" s="143">
        <v>295000</v>
      </c>
      <c r="AA23" s="143">
        <v>568.40077071290943</v>
      </c>
      <c r="AB23" s="141" t="s">
        <v>32</v>
      </c>
      <c r="AC23" s="142" t="s">
        <v>28</v>
      </c>
      <c r="AD23" s="142"/>
      <c r="AE23" s="143">
        <v>13989.39</v>
      </c>
      <c r="AF23" s="143">
        <v>53363.6</v>
      </c>
      <c r="AG23" s="160">
        <v>59558.25</v>
      </c>
      <c r="AH23" s="160">
        <v>332080.28999999998</v>
      </c>
      <c r="AI23" s="141">
        <v>1700</v>
      </c>
      <c r="AJ23" s="143">
        <v>1638.33</v>
      </c>
      <c r="AK23" s="141">
        <v>0</v>
      </c>
      <c r="AL23" s="143">
        <v>0</v>
      </c>
      <c r="AM23" s="141">
        <v>4500</v>
      </c>
      <c r="AN23" s="160">
        <v>3695.73</v>
      </c>
      <c r="AO23" s="143">
        <v>169199.1</v>
      </c>
      <c r="AP23" s="143">
        <v>188918</v>
      </c>
      <c r="AQ23" s="143">
        <v>19718.899999999994</v>
      </c>
      <c r="AR23" s="143">
        <v>159398.14000000001</v>
      </c>
      <c r="AS23" s="143">
        <v>348316.14</v>
      </c>
      <c r="AT23" s="135">
        <v>136790.79999999999</v>
      </c>
      <c r="AU23" s="135">
        <v>211525.34000000003</v>
      </c>
      <c r="AV23" s="130">
        <v>0.72407499550069332</v>
      </c>
      <c r="AW23" s="130">
        <v>0.39272024546436457</v>
      </c>
      <c r="AX23" s="135">
        <v>47975.08</v>
      </c>
      <c r="AY23" s="180">
        <v>2.24E-2</v>
      </c>
    </row>
    <row r="24" spans="1:51">
      <c r="A24" s="118">
        <v>13073051</v>
      </c>
      <c r="B24" s="117">
        <v>5352</v>
      </c>
      <c r="C24" s="117" t="s">
        <v>46</v>
      </c>
      <c r="D24" s="141">
        <v>605</v>
      </c>
      <c r="E24" s="141">
        <v>-93810</v>
      </c>
      <c r="F24" s="143">
        <v>-57640.07</v>
      </c>
      <c r="G24" s="141">
        <v>0</v>
      </c>
      <c r="H24" s="143">
        <v>0</v>
      </c>
      <c r="I24" s="143">
        <v>-193266.37</v>
      </c>
      <c r="J24" s="141">
        <v>0</v>
      </c>
      <c r="K24" s="143">
        <v>-33438.47</v>
      </c>
      <c r="L24" s="132" t="s">
        <v>172</v>
      </c>
      <c r="M24" s="141">
        <v>1</v>
      </c>
      <c r="N24" s="143">
        <v>58227.23</v>
      </c>
      <c r="O24" s="141">
        <v>1</v>
      </c>
      <c r="P24" s="143">
        <v>166908.82999999999</v>
      </c>
      <c r="Q24" s="141">
        <v>0</v>
      </c>
      <c r="R24" s="143">
        <v>0</v>
      </c>
      <c r="S24" s="141">
        <v>240</v>
      </c>
      <c r="T24" s="141">
        <v>1</v>
      </c>
      <c r="U24" s="141">
        <v>354</v>
      </c>
      <c r="V24" s="141">
        <v>0</v>
      </c>
      <c r="W24" s="141">
        <v>339</v>
      </c>
      <c r="X24" s="141">
        <v>0</v>
      </c>
      <c r="Y24" s="141">
        <v>0</v>
      </c>
      <c r="Z24" s="143">
        <v>1799232.5</v>
      </c>
      <c r="AA24" s="143">
        <v>2973.9380165289258</v>
      </c>
      <c r="AB24" s="141" t="s">
        <v>32</v>
      </c>
      <c r="AC24" s="142" t="s">
        <v>28</v>
      </c>
      <c r="AD24" s="142"/>
      <c r="AE24" s="143">
        <v>232391.94</v>
      </c>
      <c r="AF24" s="143">
        <v>159827.9</v>
      </c>
      <c r="AG24" s="160">
        <v>-57640.07</v>
      </c>
      <c r="AH24" s="160">
        <v>-166908.82999999999</v>
      </c>
      <c r="AI24" s="141">
        <v>3100</v>
      </c>
      <c r="AJ24" s="143">
        <v>3218.55</v>
      </c>
      <c r="AK24" s="141">
        <v>0</v>
      </c>
      <c r="AL24" s="143">
        <v>0</v>
      </c>
      <c r="AM24" s="141">
        <v>1000</v>
      </c>
      <c r="AN24" s="160">
        <v>1345.73</v>
      </c>
      <c r="AO24" s="143">
        <v>219489.43</v>
      </c>
      <c r="AP24" s="143">
        <v>191921</v>
      </c>
      <c r="AQ24" s="143">
        <v>-27568.429999999993</v>
      </c>
      <c r="AR24" s="143">
        <v>180632.26</v>
      </c>
      <c r="AS24" s="143">
        <v>372553.26</v>
      </c>
      <c r="AT24" s="135">
        <v>209040.21</v>
      </c>
      <c r="AU24" s="135">
        <v>163513.05000000002</v>
      </c>
      <c r="AV24" s="130">
        <v>1.0891992538596609</v>
      </c>
      <c r="AW24" s="130">
        <v>0.56110154558840797</v>
      </c>
      <c r="AX24" s="135">
        <v>73314.320000000007</v>
      </c>
      <c r="AY24" s="180">
        <v>3.5999999999999997E-2</v>
      </c>
    </row>
    <row r="25" spans="1:51">
      <c r="A25" s="118">
        <v>13073053</v>
      </c>
      <c r="B25" s="117">
        <v>5352</v>
      </c>
      <c r="C25" s="117" t="s">
        <v>47</v>
      </c>
      <c r="D25" s="141">
        <v>572</v>
      </c>
      <c r="E25" s="141">
        <v>8290</v>
      </c>
      <c r="F25" s="143">
        <v>44425</v>
      </c>
      <c r="G25" s="141">
        <v>1</v>
      </c>
      <c r="H25" s="143">
        <v>21671.8</v>
      </c>
      <c r="I25" s="143">
        <v>0</v>
      </c>
      <c r="J25" s="141">
        <v>1</v>
      </c>
      <c r="K25" s="143">
        <v>44943.78</v>
      </c>
      <c r="L25" s="152" t="s">
        <v>24</v>
      </c>
      <c r="M25" s="141">
        <v>1</v>
      </c>
      <c r="N25" s="143">
        <v>13068.72</v>
      </c>
      <c r="O25" s="141">
        <v>0</v>
      </c>
      <c r="P25" s="143">
        <v>0</v>
      </c>
      <c r="Q25" s="141">
        <v>1</v>
      </c>
      <c r="R25" s="143">
        <v>140599.57999999999</v>
      </c>
      <c r="S25" s="141">
        <v>280</v>
      </c>
      <c r="T25" s="141">
        <v>0</v>
      </c>
      <c r="U25" s="141">
        <v>350</v>
      </c>
      <c r="V25" s="141">
        <v>0</v>
      </c>
      <c r="W25" s="141">
        <v>340</v>
      </c>
      <c r="X25" s="141">
        <v>0</v>
      </c>
      <c r="Y25" s="141">
        <v>0</v>
      </c>
      <c r="Z25" s="143">
        <v>298628.44</v>
      </c>
      <c r="AA25" s="143">
        <v>522.07769230769236</v>
      </c>
      <c r="AB25" s="141" t="s">
        <v>28</v>
      </c>
      <c r="AC25" s="142" t="s">
        <v>28</v>
      </c>
      <c r="AD25" s="142" t="s">
        <v>28</v>
      </c>
      <c r="AE25" s="143">
        <v>-36955.25</v>
      </c>
      <c r="AF25" s="143">
        <v>23271.98</v>
      </c>
      <c r="AG25" s="160">
        <v>44425</v>
      </c>
      <c r="AH25" s="160">
        <v>140599.57999999999</v>
      </c>
      <c r="AI25" s="141">
        <v>2500</v>
      </c>
      <c r="AJ25" s="143">
        <v>2323.9299999999998</v>
      </c>
      <c r="AK25" s="141">
        <v>0</v>
      </c>
      <c r="AL25" s="143">
        <v>0</v>
      </c>
      <c r="AM25" s="141">
        <v>2000</v>
      </c>
      <c r="AN25" s="160">
        <v>2814.95</v>
      </c>
      <c r="AO25" s="143">
        <v>159394.85</v>
      </c>
      <c r="AP25" s="143">
        <v>162019</v>
      </c>
      <c r="AQ25" s="143">
        <v>2624.1499999999942</v>
      </c>
      <c r="AR25" s="143">
        <v>189415.43</v>
      </c>
      <c r="AS25" s="143">
        <v>351434.43</v>
      </c>
      <c r="AT25" s="135">
        <v>163945.76</v>
      </c>
      <c r="AU25" s="135">
        <v>187488.66999999998</v>
      </c>
      <c r="AV25" s="130">
        <v>1.0118921854844185</v>
      </c>
      <c r="AW25" s="130">
        <v>0.46650454823108828</v>
      </c>
      <c r="AX25" s="135">
        <v>57498.94</v>
      </c>
      <c r="AY25" s="180">
        <v>3.8999999999999998E-3</v>
      </c>
    </row>
    <row r="26" spans="1:51">
      <c r="A26" s="118">
        <v>13073069</v>
      </c>
      <c r="B26" s="117">
        <v>5352</v>
      </c>
      <c r="C26" s="117" t="s">
        <v>48</v>
      </c>
      <c r="D26" s="141">
        <v>731</v>
      </c>
      <c r="E26" s="141">
        <v>78200</v>
      </c>
      <c r="F26" s="143">
        <v>123822.06</v>
      </c>
      <c r="G26" s="141">
        <v>1</v>
      </c>
      <c r="H26" s="143">
        <v>20360.39</v>
      </c>
      <c r="I26" s="143">
        <v>0</v>
      </c>
      <c r="J26" s="141">
        <v>1</v>
      </c>
      <c r="K26" s="143">
        <v>49316.11</v>
      </c>
      <c r="L26" s="152" t="s">
        <v>24</v>
      </c>
      <c r="M26" s="141">
        <v>1</v>
      </c>
      <c r="N26" s="143">
        <v>66313.289999999994</v>
      </c>
      <c r="O26" s="141">
        <v>0</v>
      </c>
      <c r="P26" s="143">
        <v>0</v>
      </c>
      <c r="Q26" s="141">
        <v>1</v>
      </c>
      <c r="R26" s="143">
        <v>208744.28</v>
      </c>
      <c r="S26" s="141">
        <v>400</v>
      </c>
      <c r="T26" s="141">
        <v>0</v>
      </c>
      <c r="U26" s="141">
        <v>350</v>
      </c>
      <c r="V26" s="141">
        <v>0</v>
      </c>
      <c r="W26" s="141">
        <v>339</v>
      </c>
      <c r="X26" s="141">
        <v>0</v>
      </c>
      <c r="Y26" s="141">
        <v>0</v>
      </c>
      <c r="Z26" s="143">
        <v>493258.96</v>
      </c>
      <c r="AA26" s="143">
        <v>674.77285909712725</v>
      </c>
      <c r="AB26" s="141" t="s">
        <v>28</v>
      </c>
      <c r="AC26" s="142" t="s">
        <v>28</v>
      </c>
      <c r="AD26" s="142" t="s">
        <v>28</v>
      </c>
      <c r="AE26" s="143">
        <v>1854.51</v>
      </c>
      <c r="AF26" s="143">
        <v>28955.72</v>
      </c>
      <c r="AG26" s="160">
        <v>123822.06</v>
      </c>
      <c r="AH26" s="160">
        <v>208744.28</v>
      </c>
      <c r="AI26" s="141">
        <v>2100</v>
      </c>
      <c r="AJ26" s="143">
        <v>2059.1</v>
      </c>
      <c r="AK26" s="141">
        <v>0</v>
      </c>
      <c r="AL26" s="143">
        <v>0</v>
      </c>
      <c r="AM26" s="141">
        <v>16500</v>
      </c>
      <c r="AN26" s="160">
        <v>17190.810000000001</v>
      </c>
      <c r="AO26" s="143">
        <v>228169.06</v>
      </c>
      <c r="AP26" s="143">
        <v>316711</v>
      </c>
      <c r="AQ26" s="143">
        <v>88541.94</v>
      </c>
      <c r="AR26" s="143">
        <v>224373.88</v>
      </c>
      <c r="AS26" s="143">
        <v>541084.88</v>
      </c>
      <c r="AT26" s="135">
        <v>206622.56</v>
      </c>
      <c r="AU26" s="135">
        <v>334462.32</v>
      </c>
      <c r="AV26" s="130">
        <v>0.65240095860263769</v>
      </c>
      <c r="AW26" s="130">
        <v>0.38186718505237105</v>
      </c>
      <c r="AX26" s="135">
        <v>72466.789999999994</v>
      </c>
      <c r="AY26" s="180">
        <v>3.3E-3</v>
      </c>
    </row>
    <row r="27" spans="1:51">
      <c r="A27" s="118">
        <v>13073077</v>
      </c>
      <c r="B27" s="117">
        <v>5352</v>
      </c>
      <c r="C27" s="117" t="s">
        <v>49</v>
      </c>
      <c r="D27" s="141">
        <v>1172</v>
      </c>
      <c r="E27" s="141">
        <v>95860</v>
      </c>
      <c r="F27" s="143">
        <v>241211.47</v>
      </c>
      <c r="G27" s="141">
        <v>1</v>
      </c>
      <c r="H27" s="143">
        <v>145870.34</v>
      </c>
      <c r="I27" s="143">
        <v>0</v>
      </c>
      <c r="J27" s="141">
        <v>1</v>
      </c>
      <c r="K27" s="143">
        <v>253389.77</v>
      </c>
      <c r="L27" s="152" t="s">
        <v>24</v>
      </c>
      <c r="M27" s="141">
        <v>1</v>
      </c>
      <c r="N27" s="143">
        <v>124429.19</v>
      </c>
      <c r="O27" s="141">
        <v>0</v>
      </c>
      <c r="P27" s="143">
        <v>0</v>
      </c>
      <c r="Q27" s="141">
        <v>1</v>
      </c>
      <c r="R27" s="143">
        <v>486173.36</v>
      </c>
      <c r="S27" s="141">
        <v>300</v>
      </c>
      <c r="T27" s="141">
        <v>0</v>
      </c>
      <c r="U27" s="141">
        <v>350</v>
      </c>
      <c r="V27" s="141">
        <v>0</v>
      </c>
      <c r="W27" s="141">
        <v>300</v>
      </c>
      <c r="X27" s="141">
        <v>1</v>
      </c>
      <c r="Y27" s="141">
        <v>0</v>
      </c>
      <c r="Z27" s="143">
        <v>587335.30000000005</v>
      </c>
      <c r="AA27" s="143">
        <v>501.13933447098981</v>
      </c>
      <c r="AB27" s="141" t="s">
        <v>28</v>
      </c>
      <c r="AC27" s="142" t="s">
        <v>28</v>
      </c>
      <c r="AD27" s="142" t="s">
        <v>28</v>
      </c>
      <c r="AE27" s="143">
        <v>80832.800000000003</v>
      </c>
      <c r="AF27" s="143">
        <v>107519.43</v>
      </c>
      <c r="AG27" s="160">
        <v>241211.47</v>
      </c>
      <c r="AH27" s="160">
        <v>486173.36</v>
      </c>
      <c r="AI27" s="141">
        <v>3500</v>
      </c>
      <c r="AJ27" s="143">
        <v>3283.9</v>
      </c>
      <c r="AK27" s="141">
        <v>0</v>
      </c>
      <c r="AL27" s="143">
        <v>0</v>
      </c>
      <c r="AM27" s="141">
        <v>9800</v>
      </c>
      <c r="AN27" s="160">
        <v>13427.17</v>
      </c>
      <c r="AO27" s="143">
        <v>354816.25</v>
      </c>
      <c r="AP27" s="143">
        <v>590517</v>
      </c>
      <c r="AQ27" s="143">
        <v>235700.75</v>
      </c>
      <c r="AR27" s="143">
        <v>367827.48</v>
      </c>
      <c r="AS27" s="143">
        <v>958344.48</v>
      </c>
      <c r="AT27" s="135">
        <v>329519.76</v>
      </c>
      <c r="AU27" s="135">
        <v>628824.72</v>
      </c>
      <c r="AV27" s="130">
        <v>0.55801909174503017</v>
      </c>
      <c r="AW27" s="130">
        <v>0.34384270674778655</v>
      </c>
      <c r="AX27" s="135">
        <v>115568.95</v>
      </c>
      <c r="AY27" s="180">
        <v>6.4000000000000001E-2</v>
      </c>
    </row>
    <row r="28" spans="1:51">
      <c r="A28" s="118">
        <v>13073094</v>
      </c>
      <c r="B28" s="117">
        <v>5352</v>
      </c>
      <c r="C28" s="117" t="s">
        <v>50</v>
      </c>
      <c r="D28" s="141">
        <v>1164</v>
      </c>
      <c r="E28" s="141">
        <v>138190</v>
      </c>
      <c r="F28" s="143">
        <v>304695.64</v>
      </c>
      <c r="G28" s="141">
        <v>1</v>
      </c>
      <c r="H28" s="143">
        <v>144196.26999999999</v>
      </c>
      <c r="I28" s="143">
        <v>0</v>
      </c>
      <c r="J28" s="141">
        <v>1</v>
      </c>
      <c r="K28" s="143">
        <v>89631.58</v>
      </c>
      <c r="L28" s="152" t="s">
        <v>24</v>
      </c>
      <c r="M28" s="141">
        <v>1</v>
      </c>
      <c r="N28" s="143">
        <v>205710.42</v>
      </c>
      <c r="O28" s="141">
        <v>0</v>
      </c>
      <c r="P28" s="143">
        <v>0</v>
      </c>
      <c r="Q28" s="141">
        <v>1</v>
      </c>
      <c r="R28" s="143">
        <v>634445.82999999996</v>
      </c>
      <c r="S28" s="141">
        <v>200</v>
      </c>
      <c r="T28" s="141">
        <v>1</v>
      </c>
      <c r="U28" s="141">
        <v>300</v>
      </c>
      <c r="V28" s="141">
        <v>1</v>
      </c>
      <c r="W28" s="141">
        <v>300</v>
      </c>
      <c r="X28" s="141">
        <v>1</v>
      </c>
      <c r="Y28" s="141">
        <v>1</v>
      </c>
      <c r="Z28" s="143">
        <v>1336495.3899999999</v>
      </c>
      <c r="AA28" s="143">
        <v>1148.19191580756</v>
      </c>
      <c r="AB28" s="141" t="s">
        <v>28</v>
      </c>
      <c r="AC28" s="142" t="s">
        <v>28</v>
      </c>
      <c r="AD28" s="142" t="s">
        <v>28</v>
      </c>
      <c r="AE28" s="143">
        <v>129519.62</v>
      </c>
      <c r="AF28" s="143">
        <v>-54564.69</v>
      </c>
      <c r="AG28" s="160">
        <v>304695.64</v>
      </c>
      <c r="AH28" s="160">
        <v>634445.82999999996</v>
      </c>
      <c r="AI28" s="141">
        <v>5200</v>
      </c>
      <c r="AJ28" s="143">
        <v>4852.01</v>
      </c>
      <c r="AK28" s="141">
        <v>0</v>
      </c>
      <c r="AL28" s="143">
        <v>0</v>
      </c>
      <c r="AM28" s="141">
        <v>0</v>
      </c>
      <c r="AN28" s="160">
        <v>0</v>
      </c>
      <c r="AO28" s="143">
        <v>371709.85</v>
      </c>
      <c r="AP28" s="143">
        <v>412907</v>
      </c>
      <c r="AQ28" s="143">
        <v>41197.150000000023</v>
      </c>
      <c r="AR28" s="143">
        <v>362483.51</v>
      </c>
      <c r="AS28" s="143">
        <v>775390.51</v>
      </c>
      <c r="AT28" s="135">
        <v>360782.84</v>
      </c>
      <c r="AU28" s="135">
        <v>414607.67</v>
      </c>
      <c r="AV28" s="130">
        <v>0.87376295388549974</v>
      </c>
      <c r="AW28" s="130">
        <v>0.46529179213194138</v>
      </c>
      <c r="AX28" s="135">
        <v>126533.62</v>
      </c>
      <c r="AY28" s="180">
        <v>8.4900000000000003E-2</v>
      </c>
    </row>
    <row r="29" spans="1:51">
      <c r="A29" s="118">
        <v>13073010</v>
      </c>
      <c r="B29" s="117">
        <v>5353</v>
      </c>
      <c r="C29" s="117" t="s">
        <v>51</v>
      </c>
      <c r="D29" s="132">
        <v>13651</v>
      </c>
      <c r="E29" s="132">
        <v>-816300</v>
      </c>
      <c r="F29" s="136">
        <v>94695.62</v>
      </c>
      <c r="G29" s="132">
        <v>0</v>
      </c>
      <c r="H29" s="136">
        <v>0</v>
      </c>
      <c r="I29" s="136">
        <v>-286276.05</v>
      </c>
      <c r="J29" s="132">
        <v>1</v>
      </c>
      <c r="K29" s="136">
        <v>-463274.06</v>
      </c>
      <c r="L29" s="152" t="s">
        <v>173</v>
      </c>
      <c r="M29" s="132">
        <v>1</v>
      </c>
      <c r="N29" s="136">
        <v>43662088.969999999</v>
      </c>
      <c r="O29" s="132">
        <v>0</v>
      </c>
      <c r="P29" s="136">
        <v>0</v>
      </c>
      <c r="Q29" s="132">
        <v>1</v>
      </c>
      <c r="R29" s="136">
        <v>5337284.53</v>
      </c>
      <c r="S29" s="132">
        <v>200</v>
      </c>
      <c r="T29" s="132">
        <v>1</v>
      </c>
      <c r="U29" s="132">
        <v>350</v>
      </c>
      <c r="V29" s="132">
        <v>0</v>
      </c>
      <c r="W29" s="132">
        <v>400</v>
      </c>
      <c r="X29" s="132">
        <v>0</v>
      </c>
      <c r="Y29" s="132">
        <v>0</v>
      </c>
      <c r="Z29" s="136">
        <v>944184.14</v>
      </c>
      <c r="AA29" s="136">
        <v>69.165932166141673</v>
      </c>
      <c r="AB29" s="132" t="s">
        <v>28</v>
      </c>
      <c r="AC29" s="152" t="s">
        <v>28</v>
      </c>
      <c r="AD29" s="152" t="s">
        <v>28</v>
      </c>
      <c r="AE29" s="136">
        <v>166220.74</v>
      </c>
      <c r="AF29" s="136">
        <v>-463274.06</v>
      </c>
      <c r="AG29" s="158">
        <v>94695.62</v>
      </c>
      <c r="AH29" s="158">
        <v>5337284.53</v>
      </c>
      <c r="AI29" s="132">
        <v>32000</v>
      </c>
      <c r="AJ29" s="136">
        <v>28536</v>
      </c>
      <c r="AK29" s="132">
        <v>86000</v>
      </c>
      <c r="AL29" s="136">
        <v>92220.94</v>
      </c>
      <c r="AM29" s="132">
        <v>0</v>
      </c>
      <c r="AN29" s="158">
        <v>0</v>
      </c>
      <c r="AO29" s="136">
        <v>6845278.3700000001</v>
      </c>
      <c r="AP29" s="136">
        <v>8183742</v>
      </c>
      <c r="AQ29" s="136">
        <v>1338463.6299999999</v>
      </c>
      <c r="AR29" s="136">
        <v>2921499</v>
      </c>
      <c r="AS29" s="136">
        <v>11105241</v>
      </c>
      <c r="AT29" s="133">
        <v>4462600</v>
      </c>
      <c r="AU29" s="133">
        <v>6642641</v>
      </c>
      <c r="AV29" s="130">
        <v>0.54530067052455955</v>
      </c>
      <c r="AW29" s="130">
        <v>0.40184629941844574</v>
      </c>
      <c r="AX29" s="133">
        <v>2513600</v>
      </c>
      <c r="AY29" s="180">
        <v>7.46E-2</v>
      </c>
    </row>
    <row r="30" spans="1:51">
      <c r="A30" s="118">
        <v>13073014</v>
      </c>
      <c r="B30" s="117">
        <v>5353</v>
      </c>
      <c r="C30" s="117" t="s">
        <v>52</v>
      </c>
      <c r="D30" s="132">
        <v>236</v>
      </c>
      <c r="E30" s="132">
        <v>-41400</v>
      </c>
      <c r="F30" s="136">
        <v>5564.95</v>
      </c>
      <c r="G30" s="132">
        <v>1</v>
      </c>
      <c r="H30" s="136">
        <v>5564.95</v>
      </c>
      <c r="I30" s="136">
        <v>0</v>
      </c>
      <c r="J30" s="132">
        <v>1</v>
      </c>
      <c r="K30" s="136">
        <v>28338.62</v>
      </c>
      <c r="L30" s="152" t="s">
        <v>173</v>
      </c>
      <c r="M30" s="132">
        <v>1</v>
      </c>
      <c r="N30" s="136">
        <v>840313</v>
      </c>
      <c r="O30" s="132">
        <v>0</v>
      </c>
      <c r="P30" s="136">
        <v>0</v>
      </c>
      <c r="Q30" s="132">
        <v>1</v>
      </c>
      <c r="R30" s="136">
        <v>15411.1</v>
      </c>
      <c r="S30" s="132">
        <v>400</v>
      </c>
      <c r="T30" s="132">
        <v>0</v>
      </c>
      <c r="U30" s="132">
        <v>350</v>
      </c>
      <c r="V30" s="132">
        <v>0</v>
      </c>
      <c r="W30" s="132">
        <v>250</v>
      </c>
      <c r="X30" s="132">
        <v>1</v>
      </c>
      <c r="Y30" s="132">
        <v>0</v>
      </c>
      <c r="Z30" s="136">
        <v>0</v>
      </c>
      <c r="AA30" s="136">
        <v>0</v>
      </c>
      <c r="AB30" s="132" t="s">
        <v>28</v>
      </c>
      <c r="AC30" s="152" t="s">
        <v>28</v>
      </c>
      <c r="AD30" s="152" t="s">
        <v>28</v>
      </c>
      <c r="AE30" s="136">
        <v>-16260.4</v>
      </c>
      <c r="AF30" s="136">
        <v>18.84</v>
      </c>
      <c r="AG30" s="158">
        <v>5564.95</v>
      </c>
      <c r="AH30" s="158">
        <v>15411.1</v>
      </c>
      <c r="AI30" s="132">
        <v>9400</v>
      </c>
      <c r="AJ30" s="136">
        <v>9034.07</v>
      </c>
      <c r="AK30" s="132">
        <v>3000</v>
      </c>
      <c r="AL30" s="136">
        <v>6541.11</v>
      </c>
      <c r="AM30" s="132">
        <v>0</v>
      </c>
      <c r="AN30" s="158">
        <v>0</v>
      </c>
      <c r="AO30" s="136">
        <v>88740.800000000003</v>
      </c>
      <c r="AP30" s="136">
        <v>133501</v>
      </c>
      <c r="AQ30" s="136">
        <v>44760.2</v>
      </c>
      <c r="AR30" s="136">
        <v>70123</v>
      </c>
      <c r="AS30" s="136">
        <v>203624</v>
      </c>
      <c r="AT30" s="133">
        <v>63600</v>
      </c>
      <c r="AU30" s="133">
        <v>140024</v>
      </c>
      <c r="AV30" s="130">
        <v>0.47640092583576155</v>
      </c>
      <c r="AW30" s="130">
        <v>0.31234039209523434</v>
      </c>
      <c r="AX30" s="133">
        <v>35100</v>
      </c>
      <c r="AY30" s="180">
        <v>1.4999999999999999E-2</v>
      </c>
    </row>
    <row r="31" spans="1:51">
      <c r="A31" s="118">
        <v>13073027</v>
      </c>
      <c r="B31" s="117">
        <v>5353</v>
      </c>
      <c r="C31" s="117" t="s">
        <v>53</v>
      </c>
      <c r="D31" s="132">
        <v>2210</v>
      </c>
      <c r="E31" s="132">
        <v>-70700</v>
      </c>
      <c r="F31" s="136">
        <v>183674.07</v>
      </c>
      <c r="G31" s="132">
        <v>1</v>
      </c>
      <c r="H31" s="136">
        <v>24182.080000000002</v>
      </c>
      <c r="I31" s="136">
        <v>0</v>
      </c>
      <c r="J31" s="132">
        <v>1</v>
      </c>
      <c r="K31" s="136">
        <v>642778</v>
      </c>
      <c r="L31" s="152" t="s">
        <v>173</v>
      </c>
      <c r="M31" s="132">
        <v>1</v>
      </c>
      <c r="N31" s="136">
        <v>6764592.8600000003</v>
      </c>
      <c r="O31" s="132">
        <v>0</v>
      </c>
      <c r="P31" s="136">
        <v>0</v>
      </c>
      <c r="Q31" s="132">
        <v>1</v>
      </c>
      <c r="R31" s="136">
        <v>792732.85</v>
      </c>
      <c r="S31" s="132">
        <v>250</v>
      </c>
      <c r="T31" s="132">
        <v>1</v>
      </c>
      <c r="U31" s="132">
        <v>350</v>
      </c>
      <c r="V31" s="132">
        <v>0</v>
      </c>
      <c r="W31" s="132">
        <v>350</v>
      </c>
      <c r="X31" s="132">
        <v>0</v>
      </c>
      <c r="Y31" s="132">
        <v>0</v>
      </c>
      <c r="Z31" s="136">
        <v>1223683</v>
      </c>
      <c r="AA31" s="136">
        <v>553.7027149321267</v>
      </c>
      <c r="AB31" s="132" t="s">
        <v>28</v>
      </c>
      <c r="AC31" s="152" t="s">
        <v>28</v>
      </c>
      <c r="AD31" s="152" t="s">
        <v>28</v>
      </c>
      <c r="AE31" s="136">
        <v>156307.51999999999</v>
      </c>
      <c r="AF31" s="136">
        <v>79203.39</v>
      </c>
      <c r="AG31" s="158">
        <v>183674.07</v>
      </c>
      <c r="AH31" s="158">
        <v>792732.85</v>
      </c>
      <c r="AI31" s="132">
        <v>2500</v>
      </c>
      <c r="AJ31" s="136">
        <v>2325</v>
      </c>
      <c r="AK31" s="132">
        <v>0</v>
      </c>
      <c r="AL31" s="136">
        <v>0</v>
      </c>
      <c r="AM31" s="132">
        <v>0</v>
      </c>
      <c r="AN31" s="158">
        <v>0</v>
      </c>
      <c r="AO31" s="136">
        <v>753958.53</v>
      </c>
      <c r="AP31" s="136">
        <v>849423</v>
      </c>
      <c r="AQ31" s="136">
        <v>95464.469999999972</v>
      </c>
      <c r="AR31" s="136">
        <v>697068.68</v>
      </c>
      <c r="AS31" s="136">
        <v>1546491.6800000002</v>
      </c>
      <c r="AT31" s="133">
        <v>642400</v>
      </c>
      <c r="AU31" s="133">
        <v>904091.68000000017</v>
      </c>
      <c r="AV31" s="130">
        <v>0.75627808524139328</v>
      </c>
      <c r="AW31" s="130">
        <v>0.41539182415776071</v>
      </c>
      <c r="AX31" s="133">
        <v>354500</v>
      </c>
      <c r="AY31" s="180">
        <v>1.01E-2</v>
      </c>
    </row>
    <row r="32" spans="1:51">
      <c r="A32" s="118">
        <v>13073038</v>
      </c>
      <c r="B32" s="117">
        <v>5353</v>
      </c>
      <c r="C32" s="117" t="s">
        <v>54</v>
      </c>
      <c r="D32" s="132">
        <v>636</v>
      </c>
      <c r="E32" s="132">
        <v>2600</v>
      </c>
      <c r="F32" s="136">
        <v>133845.81</v>
      </c>
      <c r="G32" s="132">
        <v>1</v>
      </c>
      <c r="H32" s="136">
        <v>80646.240000000005</v>
      </c>
      <c r="I32" s="136">
        <v>0</v>
      </c>
      <c r="J32" s="132">
        <v>1</v>
      </c>
      <c r="K32" s="136">
        <v>353549.42</v>
      </c>
      <c r="L32" s="152" t="s">
        <v>173</v>
      </c>
      <c r="M32" s="132">
        <v>1</v>
      </c>
      <c r="N32" s="136">
        <v>2028363.46</v>
      </c>
      <c r="O32" s="132">
        <v>0</v>
      </c>
      <c r="P32" s="136">
        <v>0</v>
      </c>
      <c r="Q32" s="132">
        <v>1</v>
      </c>
      <c r="R32" s="136">
        <v>492853.19</v>
      </c>
      <c r="S32" s="132">
        <v>200</v>
      </c>
      <c r="T32" s="132">
        <v>1</v>
      </c>
      <c r="U32" s="132">
        <v>300</v>
      </c>
      <c r="V32" s="132">
        <v>1</v>
      </c>
      <c r="W32" s="132">
        <v>300</v>
      </c>
      <c r="X32" s="132">
        <v>1</v>
      </c>
      <c r="Y32" s="132">
        <v>1</v>
      </c>
      <c r="Z32" s="136">
        <v>305221.62</v>
      </c>
      <c r="AA32" s="136">
        <v>479.90820754716981</v>
      </c>
      <c r="AB32" s="132" t="s">
        <v>28</v>
      </c>
      <c r="AC32" s="152" t="s">
        <v>28</v>
      </c>
      <c r="AD32" s="152" t="s">
        <v>28</v>
      </c>
      <c r="AE32" s="136">
        <v>-48201.63</v>
      </c>
      <c r="AF32" s="136">
        <v>211387.31</v>
      </c>
      <c r="AG32" s="158">
        <v>133845.81</v>
      </c>
      <c r="AH32" s="158">
        <v>492853.19</v>
      </c>
      <c r="AI32" s="132">
        <v>1800</v>
      </c>
      <c r="AJ32" s="136">
        <v>1775.86</v>
      </c>
      <c r="AK32" s="132">
        <v>100</v>
      </c>
      <c r="AL32" s="136">
        <v>216.47</v>
      </c>
      <c r="AM32" s="132">
        <v>0</v>
      </c>
      <c r="AN32" s="158">
        <v>0</v>
      </c>
      <c r="AO32" s="136">
        <v>254836.19</v>
      </c>
      <c r="AP32" s="136">
        <v>342707</v>
      </c>
      <c r="AQ32" s="136">
        <v>87870.81</v>
      </c>
      <c r="AR32" s="136">
        <v>174567.92</v>
      </c>
      <c r="AS32" s="136">
        <v>517274.92000000004</v>
      </c>
      <c r="AT32" s="133">
        <v>185600</v>
      </c>
      <c r="AU32" s="133">
        <v>331674.92000000004</v>
      </c>
      <c r="AV32" s="130">
        <v>0.54157049607974161</v>
      </c>
      <c r="AW32" s="130">
        <v>0.35880339994059635</v>
      </c>
      <c r="AX32" s="133">
        <v>102500</v>
      </c>
      <c r="AY32" s="180">
        <v>8.9999999999999993E-3</v>
      </c>
    </row>
    <row r="33" spans="1:51">
      <c r="A33" s="118">
        <v>13073049</v>
      </c>
      <c r="B33" s="117">
        <v>5353</v>
      </c>
      <c r="C33" s="117" t="s">
        <v>55</v>
      </c>
      <c r="D33" s="132">
        <v>246</v>
      </c>
      <c r="E33" s="132">
        <v>-50100</v>
      </c>
      <c r="F33" s="136">
        <v>-8091.85</v>
      </c>
      <c r="G33" s="132">
        <v>0</v>
      </c>
      <c r="H33" s="136">
        <v>0</v>
      </c>
      <c r="I33" s="136">
        <v>-36012.129999999997</v>
      </c>
      <c r="J33" s="132">
        <v>1</v>
      </c>
      <c r="K33" s="136">
        <v>200510.1</v>
      </c>
      <c r="L33" s="152" t="s">
        <v>173</v>
      </c>
      <c r="M33" s="132">
        <v>1</v>
      </c>
      <c r="N33" s="136">
        <v>1355256.04</v>
      </c>
      <c r="O33" s="132">
        <v>0</v>
      </c>
      <c r="P33" s="136">
        <v>0</v>
      </c>
      <c r="Q33" s="132">
        <v>1</v>
      </c>
      <c r="R33" s="136">
        <v>166557.57999999999</v>
      </c>
      <c r="S33" s="132">
        <v>300</v>
      </c>
      <c r="T33" s="132">
        <v>0</v>
      </c>
      <c r="U33" s="132">
        <v>320</v>
      </c>
      <c r="V33" s="132">
        <v>1</v>
      </c>
      <c r="W33" s="132">
        <v>300</v>
      </c>
      <c r="X33" s="132">
        <v>1</v>
      </c>
      <c r="Y33" s="132">
        <v>0</v>
      </c>
      <c r="Z33" s="136">
        <v>0</v>
      </c>
      <c r="AA33" s="136">
        <v>0</v>
      </c>
      <c r="AB33" s="132" t="s">
        <v>28</v>
      </c>
      <c r="AC33" s="152" t="s">
        <v>28</v>
      </c>
      <c r="AD33" s="152" t="s">
        <v>28</v>
      </c>
      <c r="AE33" s="136">
        <v>-4729.1099999999997</v>
      </c>
      <c r="AF33" s="136">
        <v>-41136.239999999998</v>
      </c>
      <c r="AG33" s="158">
        <v>-8091.85</v>
      </c>
      <c r="AH33" s="158">
        <v>166557.57999999999</v>
      </c>
      <c r="AI33" s="132">
        <v>1000</v>
      </c>
      <c r="AJ33" s="136">
        <v>705.71</v>
      </c>
      <c r="AK33" s="132">
        <v>0</v>
      </c>
      <c r="AL33" s="136">
        <v>0</v>
      </c>
      <c r="AM33" s="132">
        <v>0</v>
      </c>
      <c r="AN33" s="158">
        <v>0</v>
      </c>
      <c r="AO33" s="136">
        <v>157731.57999999999</v>
      </c>
      <c r="AP33" s="136">
        <v>180688</v>
      </c>
      <c r="AQ33" s="136">
        <v>22956.420000000013</v>
      </c>
      <c r="AR33" s="136">
        <v>31271.86</v>
      </c>
      <c r="AS33" s="136">
        <v>211959.86</v>
      </c>
      <c r="AT33" s="133">
        <v>95200</v>
      </c>
      <c r="AU33" s="133">
        <v>116759.85999999999</v>
      </c>
      <c r="AV33" s="130">
        <v>0.52687505534401846</v>
      </c>
      <c r="AW33" s="130">
        <v>0.44914164408298818</v>
      </c>
      <c r="AX33" s="133">
        <v>52500</v>
      </c>
      <c r="AY33" s="180">
        <v>4.8999999999999998E-3</v>
      </c>
    </row>
    <row r="34" spans="1:51">
      <c r="A34" s="118">
        <v>13073063</v>
      </c>
      <c r="B34" s="117">
        <v>5353</v>
      </c>
      <c r="C34" s="117" t="s">
        <v>56</v>
      </c>
      <c r="D34" s="132">
        <v>758</v>
      </c>
      <c r="E34" s="132">
        <v>-161900</v>
      </c>
      <c r="F34" s="136">
        <v>-78301.31</v>
      </c>
      <c r="G34" s="132">
        <v>0</v>
      </c>
      <c r="H34" s="136">
        <v>0</v>
      </c>
      <c r="I34" s="136">
        <v>-93149.23</v>
      </c>
      <c r="J34" s="132">
        <v>0</v>
      </c>
      <c r="K34" s="136">
        <v>-227272.09</v>
      </c>
      <c r="L34" s="152" t="s">
        <v>172</v>
      </c>
      <c r="M34" s="132">
        <v>1</v>
      </c>
      <c r="N34" s="136">
        <v>911985.85</v>
      </c>
      <c r="O34" s="132">
        <v>1</v>
      </c>
      <c r="P34" s="136">
        <v>80400.039999999994</v>
      </c>
      <c r="Q34" s="132">
        <v>1</v>
      </c>
      <c r="R34" s="136">
        <v>9968.4</v>
      </c>
      <c r="S34" s="132">
        <v>300</v>
      </c>
      <c r="T34" s="132">
        <v>0</v>
      </c>
      <c r="U34" s="132">
        <v>350</v>
      </c>
      <c r="V34" s="132">
        <v>0</v>
      </c>
      <c r="W34" s="132">
        <v>300</v>
      </c>
      <c r="X34" s="132">
        <v>1</v>
      </c>
      <c r="Y34" s="132">
        <v>0</v>
      </c>
      <c r="Z34" s="136">
        <v>284067.96999999997</v>
      </c>
      <c r="AA34" s="136">
        <v>374.75985488126645</v>
      </c>
      <c r="AB34" s="132" t="s">
        <v>28</v>
      </c>
      <c r="AC34" s="152" t="s">
        <v>28</v>
      </c>
      <c r="AD34" s="152" t="s">
        <v>28</v>
      </c>
      <c r="AE34" s="136">
        <v>-56987.07</v>
      </c>
      <c r="AF34" s="136">
        <v>26661.11</v>
      </c>
      <c r="AG34" s="158">
        <v>-78301.31</v>
      </c>
      <c r="AH34" s="158">
        <v>9968.36</v>
      </c>
      <c r="AI34" s="132">
        <v>3900</v>
      </c>
      <c r="AJ34" s="136">
        <v>3523.34</v>
      </c>
      <c r="AK34" s="132">
        <v>0</v>
      </c>
      <c r="AL34" s="136">
        <v>0</v>
      </c>
      <c r="AM34" s="132">
        <v>0</v>
      </c>
      <c r="AN34" s="158">
        <v>0</v>
      </c>
      <c r="AO34" s="136">
        <v>375680.82</v>
      </c>
      <c r="AP34" s="136">
        <v>394286</v>
      </c>
      <c r="AQ34" s="136">
        <v>18605.179999999993</v>
      </c>
      <c r="AR34" s="136">
        <v>161970.31</v>
      </c>
      <c r="AS34" s="136">
        <v>556256.31000000006</v>
      </c>
      <c r="AT34" s="133">
        <v>255300</v>
      </c>
      <c r="AU34" s="133">
        <v>300956.31000000006</v>
      </c>
      <c r="AV34" s="130">
        <v>0.64749953079744149</v>
      </c>
      <c r="AW34" s="130">
        <v>0.45896108576278438</v>
      </c>
      <c r="AX34" s="133">
        <v>140900</v>
      </c>
      <c r="AY34" s="180">
        <v>3.5000000000000001E-3</v>
      </c>
    </row>
    <row r="35" spans="1:51">
      <c r="A35" s="118">
        <v>13073064</v>
      </c>
      <c r="B35" s="117">
        <v>5353</v>
      </c>
      <c r="C35" s="117" t="s">
        <v>57</v>
      </c>
      <c r="D35" s="132">
        <v>473</v>
      </c>
      <c r="E35" s="132">
        <v>-87600</v>
      </c>
      <c r="F35" s="136">
        <v>-47008.97</v>
      </c>
      <c r="G35" s="132">
        <v>0</v>
      </c>
      <c r="H35" s="136">
        <v>0</v>
      </c>
      <c r="I35" s="136">
        <v>-33466.879999999997</v>
      </c>
      <c r="J35" s="132">
        <v>1</v>
      </c>
      <c r="K35" s="136">
        <v>28943.85</v>
      </c>
      <c r="L35" s="152" t="s">
        <v>173</v>
      </c>
      <c r="M35" s="132">
        <v>1</v>
      </c>
      <c r="N35" s="136">
        <v>1089941.82</v>
      </c>
      <c r="O35" s="132">
        <v>0</v>
      </c>
      <c r="P35" s="136">
        <v>0</v>
      </c>
      <c r="Q35" s="132">
        <v>1</v>
      </c>
      <c r="R35" s="136">
        <v>59577.15</v>
      </c>
      <c r="S35" s="132">
        <v>300</v>
      </c>
      <c r="T35" s="132">
        <v>0</v>
      </c>
      <c r="U35" s="132">
        <v>360</v>
      </c>
      <c r="V35" s="132">
        <v>0</v>
      </c>
      <c r="W35" s="132">
        <v>300</v>
      </c>
      <c r="X35" s="132">
        <v>1</v>
      </c>
      <c r="Y35" s="132">
        <v>0</v>
      </c>
      <c r="Z35" s="136">
        <v>200828.49</v>
      </c>
      <c r="AA35" s="136">
        <v>424.58454545454543</v>
      </c>
      <c r="AB35" s="132" t="s">
        <v>28</v>
      </c>
      <c r="AC35" s="152" t="s">
        <v>28</v>
      </c>
      <c r="AD35" s="152" t="s">
        <v>28</v>
      </c>
      <c r="AE35" s="136">
        <v>-37006.71</v>
      </c>
      <c r="AF35" s="136">
        <v>-76039.320000000007</v>
      </c>
      <c r="AG35" s="158">
        <v>-47008.97</v>
      </c>
      <c r="AH35" s="158">
        <v>59577.15</v>
      </c>
      <c r="AI35" s="132">
        <v>1800</v>
      </c>
      <c r="AJ35" s="136">
        <v>1692.5</v>
      </c>
      <c r="AK35" s="132">
        <v>0</v>
      </c>
      <c r="AL35" s="136">
        <v>0</v>
      </c>
      <c r="AM35" s="132">
        <v>0</v>
      </c>
      <c r="AN35" s="158">
        <v>0</v>
      </c>
      <c r="AO35" s="136">
        <v>124799.45</v>
      </c>
      <c r="AP35" s="136">
        <v>165813</v>
      </c>
      <c r="AQ35" s="136">
        <v>41013.550000000003</v>
      </c>
      <c r="AR35" s="136">
        <v>165772.43</v>
      </c>
      <c r="AS35" s="136">
        <v>331585.43</v>
      </c>
      <c r="AT35" s="133">
        <v>133000</v>
      </c>
      <c r="AU35" s="133">
        <v>198585.43</v>
      </c>
      <c r="AV35" s="130">
        <v>0.80210839922080901</v>
      </c>
      <c r="AW35" s="130">
        <v>0.40110326922386186</v>
      </c>
      <c r="AX35" s="133">
        <v>73400</v>
      </c>
      <c r="AY35" s="180">
        <v>5.6399999999999999E-2</v>
      </c>
    </row>
    <row r="36" spans="1:51">
      <c r="A36" s="118">
        <v>13073065</v>
      </c>
      <c r="B36" s="117">
        <v>5353</v>
      </c>
      <c r="C36" s="117" t="s">
        <v>58</v>
      </c>
      <c r="D36" s="132">
        <v>1033</v>
      </c>
      <c r="E36" s="132">
        <v>-35500</v>
      </c>
      <c r="F36" s="136">
        <v>-20423.5</v>
      </c>
      <c r="G36" s="132">
        <v>0</v>
      </c>
      <c r="H36" s="136">
        <v>0</v>
      </c>
      <c r="I36" s="136">
        <v>-33100.769999999997</v>
      </c>
      <c r="J36" s="132">
        <v>1</v>
      </c>
      <c r="K36" s="136">
        <v>596761.63</v>
      </c>
      <c r="L36" s="152" t="s">
        <v>173</v>
      </c>
      <c r="M36" s="132">
        <v>1</v>
      </c>
      <c r="N36" s="136">
        <v>4304674.59</v>
      </c>
      <c r="O36" s="132">
        <v>0</v>
      </c>
      <c r="P36" s="136">
        <v>0</v>
      </c>
      <c r="Q36" s="132">
        <v>1</v>
      </c>
      <c r="R36" s="136">
        <v>257616.51</v>
      </c>
      <c r="S36" s="132">
        <v>200</v>
      </c>
      <c r="T36" s="132">
        <v>1</v>
      </c>
      <c r="U36" s="132">
        <v>300</v>
      </c>
      <c r="V36" s="132">
        <v>1</v>
      </c>
      <c r="W36" s="132">
        <v>300</v>
      </c>
      <c r="X36" s="132">
        <v>1</v>
      </c>
      <c r="Y36" s="132">
        <v>1</v>
      </c>
      <c r="Z36" s="136">
        <v>520107.5</v>
      </c>
      <c r="AA36" s="136">
        <v>503.49225556631171</v>
      </c>
      <c r="AB36" s="132" t="s">
        <v>28</v>
      </c>
      <c r="AC36" s="152" t="s">
        <v>28</v>
      </c>
      <c r="AD36" s="152" t="s">
        <v>28</v>
      </c>
      <c r="AE36" s="136">
        <v>82276.52</v>
      </c>
      <c r="AF36" s="136">
        <v>-62272.77</v>
      </c>
      <c r="AG36" s="158">
        <v>-20423.5</v>
      </c>
      <c r="AH36" s="158">
        <v>257616.51</v>
      </c>
      <c r="AI36" s="132">
        <v>5000</v>
      </c>
      <c r="AJ36" s="136">
        <v>4805.32</v>
      </c>
      <c r="AK36" s="132">
        <v>0</v>
      </c>
      <c r="AL36" s="136">
        <v>0</v>
      </c>
      <c r="AM36" s="132">
        <v>0</v>
      </c>
      <c r="AN36" s="158">
        <v>0</v>
      </c>
      <c r="AO36" s="136">
        <v>557864.93999999994</v>
      </c>
      <c r="AP36" s="136">
        <v>514811</v>
      </c>
      <c r="AQ36" s="136">
        <v>-43053.939999999944</v>
      </c>
      <c r="AR36" s="136">
        <v>197355.72</v>
      </c>
      <c r="AS36" s="136">
        <v>712166.72</v>
      </c>
      <c r="AT36" s="133">
        <v>363900</v>
      </c>
      <c r="AU36" s="133">
        <v>348266.72</v>
      </c>
      <c r="AV36" s="130">
        <v>0.70686135300139274</v>
      </c>
      <c r="AW36" s="130">
        <v>0.51097585688924074</v>
      </c>
      <c r="AX36" s="133">
        <v>200900</v>
      </c>
      <c r="AY36" s="180">
        <v>1.6E-2</v>
      </c>
    </row>
    <row r="37" spans="1:51">
      <c r="A37" s="118">
        <v>13073072</v>
      </c>
      <c r="B37" s="117">
        <v>5353</v>
      </c>
      <c r="C37" s="117" t="s">
        <v>59</v>
      </c>
      <c r="D37" s="132">
        <v>227</v>
      </c>
      <c r="E37" s="132">
        <v>-30400</v>
      </c>
      <c r="F37" s="136">
        <v>46211.01</v>
      </c>
      <c r="G37" s="132">
        <v>0</v>
      </c>
      <c r="H37" s="136">
        <v>0</v>
      </c>
      <c r="I37" s="136">
        <v>-7740.93</v>
      </c>
      <c r="J37" s="132">
        <v>1</v>
      </c>
      <c r="K37" s="136">
        <v>650137.62</v>
      </c>
      <c r="L37" s="152" t="s">
        <v>173</v>
      </c>
      <c r="M37" s="132">
        <v>1</v>
      </c>
      <c r="N37" s="136">
        <v>2585307.4</v>
      </c>
      <c r="O37" s="132">
        <v>0</v>
      </c>
      <c r="P37" s="136">
        <v>0</v>
      </c>
      <c r="Q37" s="132">
        <v>1</v>
      </c>
      <c r="R37" s="136">
        <v>4452.4399999999996</v>
      </c>
      <c r="S37" s="132">
        <v>300</v>
      </c>
      <c r="T37" s="132">
        <v>0</v>
      </c>
      <c r="U37" s="132">
        <v>300</v>
      </c>
      <c r="V37" s="132">
        <v>1</v>
      </c>
      <c r="W37" s="132">
        <v>300</v>
      </c>
      <c r="X37" s="132">
        <v>1</v>
      </c>
      <c r="Y37" s="132">
        <v>0</v>
      </c>
      <c r="Z37" s="136">
        <v>315338.43</v>
      </c>
      <c r="AA37" s="136">
        <v>1389.1560792951541</v>
      </c>
      <c r="AB37" s="132" t="s">
        <v>28</v>
      </c>
      <c r="AC37" s="152" t="s">
        <v>28</v>
      </c>
      <c r="AD37" s="152" t="s">
        <v>28</v>
      </c>
      <c r="AE37" s="136">
        <v>-55150.69</v>
      </c>
      <c r="AF37" s="136">
        <v>4452.4399999999996</v>
      </c>
      <c r="AG37" s="158">
        <v>46211.01</v>
      </c>
      <c r="AH37" s="158">
        <v>4331.8500000000004</v>
      </c>
      <c r="AI37" s="132">
        <v>500</v>
      </c>
      <c r="AJ37" s="136">
        <v>457.84</v>
      </c>
      <c r="AK37" s="132">
        <v>0</v>
      </c>
      <c r="AL37" s="136">
        <v>0</v>
      </c>
      <c r="AM37" s="132">
        <v>0</v>
      </c>
      <c r="AN37" s="158">
        <v>0</v>
      </c>
      <c r="AO37" s="136">
        <v>415213.93</v>
      </c>
      <c r="AP37" s="136">
        <v>286941</v>
      </c>
      <c r="AQ37" s="136">
        <v>-128272.93</v>
      </c>
      <c r="AR37" s="136">
        <v>0</v>
      </c>
      <c r="AS37" s="136">
        <v>286941</v>
      </c>
      <c r="AT37" s="133">
        <v>173100</v>
      </c>
      <c r="AU37" s="133">
        <v>113841</v>
      </c>
      <c r="AV37" s="130">
        <v>0.60325990360387671</v>
      </c>
      <c r="AW37" s="130">
        <v>0.60325990360387671</v>
      </c>
      <c r="AX37" s="133">
        <v>95600</v>
      </c>
      <c r="AY37" s="180">
        <v>2.2000000000000001E-3</v>
      </c>
    </row>
    <row r="38" spans="1:51">
      <c r="A38" s="118">
        <v>13073074</v>
      </c>
      <c r="B38" s="117">
        <v>5353</v>
      </c>
      <c r="C38" s="117" t="s">
        <v>60</v>
      </c>
      <c r="D38" s="132">
        <v>312</v>
      </c>
      <c r="E38" s="132">
        <v>-55200</v>
      </c>
      <c r="F38" s="136">
        <v>-8437.9</v>
      </c>
      <c r="G38" s="132">
        <v>0</v>
      </c>
      <c r="H38" s="136">
        <v>0</v>
      </c>
      <c r="I38" s="136">
        <v>-47186.95</v>
      </c>
      <c r="J38" s="132">
        <v>1</v>
      </c>
      <c r="K38" s="136">
        <v>197193.29</v>
      </c>
      <c r="L38" s="152" t="s">
        <v>173</v>
      </c>
      <c r="M38" s="132">
        <v>1</v>
      </c>
      <c r="N38" s="136">
        <v>515328.07</v>
      </c>
      <c r="O38" s="132">
        <v>0</v>
      </c>
      <c r="P38" s="136">
        <v>0</v>
      </c>
      <c r="Q38" s="132">
        <v>1</v>
      </c>
      <c r="R38" s="136">
        <v>195356.42</v>
      </c>
      <c r="S38" s="132">
        <v>275</v>
      </c>
      <c r="T38" s="132">
        <v>0</v>
      </c>
      <c r="U38" s="132">
        <v>375</v>
      </c>
      <c r="V38" s="132">
        <v>0</v>
      </c>
      <c r="W38" s="132">
        <v>300</v>
      </c>
      <c r="X38" s="132">
        <v>1</v>
      </c>
      <c r="Y38" s="132">
        <v>0</v>
      </c>
      <c r="Z38" s="136">
        <v>451179.44</v>
      </c>
      <c r="AA38" s="136">
        <v>1446.0879487179486</v>
      </c>
      <c r="AB38" s="132" t="s">
        <v>28</v>
      </c>
      <c r="AC38" s="152" t="s">
        <v>28</v>
      </c>
      <c r="AD38" s="152" t="s">
        <v>28</v>
      </c>
      <c r="AE38" s="136">
        <v>-21781.08</v>
      </c>
      <c r="AF38" s="136">
        <v>-51190.65</v>
      </c>
      <c r="AG38" s="158">
        <v>-8437.9</v>
      </c>
      <c r="AH38" s="158">
        <v>195356.42</v>
      </c>
      <c r="AI38" s="132">
        <v>2600</v>
      </c>
      <c r="AJ38" s="136">
        <v>2593.75</v>
      </c>
      <c r="AK38" s="132">
        <v>0</v>
      </c>
      <c r="AL38" s="136">
        <v>0</v>
      </c>
      <c r="AM38" s="132">
        <v>0</v>
      </c>
      <c r="AN38" s="158">
        <v>0</v>
      </c>
      <c r="AO38" s="136">
        <v>105723.94</v>
      </c>
      <c r="AP38" s="136">
        <v>121143</v>
      </c>
      <c r="AQ38" s="136">
        <v>15419.059999999998</v>
      </c>
      <c r="AR38" s="136">
        <v>99031.19</v>
      </c>
      <c r="AS38" s="136">
        <v>220174.19</v>
      </c>
      <c r="AT38" s="133">
        <v>96200</v>
      </c>
      <c r="AU38" s="133">
        <v>123974.19</v>
      </c>
      <c r="AV38" s="130">
        <v>0.79410283714288077</v>
      </c>
      <c r="AW38" s="130">
        <v>0.43692678056406159</v>
      </c>
      <c r="AX38" s="133">
        <v>53100</v>
      </c>
      <c r="AY38" s="180">
        <v>4.0000000000000002E-4</v>
      </c>
    </row>
    <row r="39" spans="1:51">
      <c r="A39" s="118">
        <v>13073083</v>
      </c>
      <c r="B39" s="117">
        <v>5353</v>
      </c>
      <c r="C39" s="117" t="s">
        <v>61</v>
      </c>
      <c r="D39" s="132">
        <v>865</v>
      </c>
      <c r="E39" s="132">
        <v>10300</v>
      </c>
      <c r="F39" s="136">
        <v>52694.28</v>
      </c>
      <c r="G39" s="132">
        <v>1</v>
      </c>
      <c r="H39" s="136">
        <v>311.47000000000003</v>
      </c>
      <c r="I39" s="136">
        <v>0</v>
      </c>
      <c r="J39" s="132">
        <v>0</v>
      </c>
      <c r="K39" s="136">
        <v>-64050</v>
      </c>
      <c r="L39" s="152" t="s">
        <v>172</v>
      </c>
      <c r="M39" s="132">
        <v>1</v>
      </c>
      <c r="N39" s="136">
        <v>2065444.1</v>
      </c>
      <c r="O39" s="132">
        <v>1</v>
      </c>
      <c r="P39" s="136">
        <v>80400.039999999994</v>
      </c>
      <c r="Q39" s="132">
        <v>0</v>
      </c>
      <c r="R39" s="136">
        <v>-18757.11</v>
      </c>
      <c r="S39" s="132">
        <v>300</v>
      </c>
      <c r="T39" s="132">
        <v>0</v>
      </c>
      <c r="U39" s="132">
        <v>350</v>
      </c>
      <c r="V39" s="132">
        <v>0</v>
      </c>
      <c r="W39" s="132">
        <v>350</v>
      </c>
      <c r="X39" s="132">
        <v>0</v>
      </c>
      <c r="Y39" s="132">
        <v>0</v>
      </c>
      <c r="Z39" s="136">
        <v>684287.39</v>
      </c>
      <c r="AA39" s="136">
        <v>791.08368786127164</v>
      </c>
      <c r="AB39" s="132" t="s">
        <v>28</v>
      </c>
      <c r="AC39" s="152" t="s">
        <v>28</v>
      </c>
      <c r="AD39" s="152" t="s">
        <v>28</v>
      </c>
      <c r="AE39" s="136">
        <v>31315.5</v>
      </c>
      <c r="AF39" s="136">
        <v>-14961.27</v>
      </c>
      <c r="AG39" s="158">
        <v>-76568.600000000006</v>
      </c>
      <c r="AH39" s="158">
        <v>-99157.15</v>
      </c>
      <c r="AI39" s="132">
        <v>3800</v>
      </c>
      <c r="AJ39" s="136">
        <v>3104.58</v>
      </c>
      <c r="AK39" s="132">
        <v>3500</v>
      </c>
      <c r="AL39" s="136">
        <v>3229.3</v>
      </c>
      <c r="AM39" s="132">
        <v>0</v>
      </c>
      <c r="AN39" s="158">
        <v>0</v>
      </c>
      <c r="AO39" s="136">
        <v>339380.85</v>
      </c>
      <c r="AP39" s="136">
        <v>452046</v>
      </c>
      <c r="AQ39" s="136">
        <v>112665.15000000002</v>
      </c>
      <c r="AR39" s="136">
        <v>235028.49</v>
      </c>
      <c r="AS39" s="136">
        <v>687074.49</v>
      </c>
      <c r="AT39" s="133">
        <v>252900</v>
      </c>
      <c r="AU39" s="133">
        <v>434174.49</v>
      </c>
      <c r="AV39" s="130">
        <v>0.55945633851422205</v>
      </c>
      <c r="AW39" s="130">
        <v>0.36808236032748065</v>
      </c>
      <c r="AX39" s="133">
        <v>139600</v>
      </c>
      <c r="AY39" s="180">
        <v>3.73E-2</v>
      </c>
    </row>
    <row r="40" spans="1:51">
      <c r="A40" s="118">
        <v>13073002</v>
      </c>
      <c r="B40" s="117">
        <v>5354</v>
      </c>
      <c r="C40" s="117" t="s">
        <v>62</v>
      </c>
      <c r="D40" s="132">
        <v>637</v>
      </c>
      <c r="E40" s="132">
        <v>96100</v>
      </c>
      <c r="F40" s="136">
        <v>575650</v>
      </c>
      <c r="G40" s="1034">
        <v>1</v>
      </c>
      <c r="H40" s="136" t="s">
        <v>24</v>
      </c>
      <c r="I40" s="136" t="s">
        <v>24</v>
      </c>
      <c r="J40" s="132" t="s">
        <v>24</v>
      </c>
      <c r="K40" s="136" t="s">
        <v>24</v>
      </c>
      <c r="L40" s="132" t="s">
        <v>24</v>
      </c>
      <c r="M40" s="132" t="s">
        <v>24</v>
      </c>
      <c r="N40" s="136">
        <v>5995667</v>
      </c>
      <c r="O40" s="132" t="s">
        <v>28</v>
      </c>
      <c r="P40" s="136">
        <v>0</v>
      </c>
      <c r="Q40" s="132" t="s">
        <v>24</v>
      </c>
      <c r="R40" s="136">
        <v>3186248</v>
      </c>
      <c r="S40" s="132">
        <v>280</v>
      </c>
      <c r="T40" s="132">
        <v>0</v>
      </c>
      <c r="U40" s="132">
        <v>360</v>
      </c>
      <c r="V40" s="132">
        <v>0</v>
      </c>
      <c r="W40" s="132">
        <v>330</v>
      </c>
      <c r="X40" s="132">
        <v>0</v>
      </c>
      <c r="Y40" s="132">
        <v>0</v>
      </c>
      <c r="Z40" s="136">
        <v>1965315</v>
      </c>
      <c r="AA40" s="136">
        <v>3085.2668759811618</v>
      </c>
      <c r="AB40" s="132" t="s">
        <v>28</v>
      </c>
      <c r="AC40" s="152" t="s">
        <v>24</v>
      </c>
      <c r="AD40" s="152" t="s">
        <v>24</v>
      </c>
      <c r="AE40" s="136">
        <v>690697</v>
      </c>
      <c r="AF40" s="136">
        <v>571901</v>
      </c>
      <c r="AG40" s="158">
        <v>575650</v>
      </c>
      <c r="AH40" s="158">
        <v>3186122</v>
      </c>
      <c r="AI40" s="132">
        <v>1700</v>
      </c>
      <c r="AJ40" s="136">
        <v>1762</v>
      </c>
      <c r="AK40" s="132" t="s">
        <v>24</v>
      </c>
      <c r="AL40" s="132" t="s">
        <v>24</v>
      </c>
      <c r="AM40" s="132">
        <v>181000</v>
      </c>
      <c r="AN40" s="158">
        <v>202056</v>
      </c>
      <c r="AO40" s="136">
        <v>522397</v>
      </c>
      <c r="AP40" s="136">
        <v>1182712</v>
      </c>
      <c r="AQ40" s="136">
        <v>660315</v>
      </c>
      <c r="AR40" s="136">
        <v>19108.240000000002</v>
      </c>
      <c r="AS40" s="136">
        <v>1201820.24</v>
      </c>
      <c r="AT40" s="133">
        <v>245527</v>
      </c>
      <c r="AU40" s="133">
        <v>956293.24</v>
      </c>
      <c r="AV40" s="130">
        <v>0.20759660847273048</v>
      </c>
      <c r="AW40" s="130">
        <v>0.20429594362631137</v>
      </c>
      <c r="AX40" s="133">
        <v>219100</v>
      </c>
      <c r="AY40" s="180">
        <v>1.9099999999999999E-2</v>
      </c>
    </row>
    <row r="41" spans="1:51">
      <c r="A41" s="118">
        <v>13073012</v>
      </c>
      <c r="B41" s="117">
        <v>5354</v>
      </c>
      <c r="C41" s="117" t="s">
        <v>63</v>
      </c>
      <c r="D41" s="132">
        <v>1144</v>
      </c>
      <c r="E41" s="132">
        <v>-120600</v>
      </c>
      <c r="F41" s="136">
        <v>29098</v>
      </c>
      <c r="G41" s="1034">
        <v>0</v>
      </c>
      <c r="H41" s="136" t="s">
        <v>24</v>
      </c>
      <c r="I41" s="136" t="s">
        <v>24</v>
      </c>
      <c r="J41" s="132" t="s">
        <v>24</v>
      </c>
      <c r="K41" s="136" t="s">
        <v>24</v>
      </c>
      <c r="L41" s="132" t="s">
        <v>24</v>
      </c>
      <c r="M41" s="132" t="s">
        <v>24</v>
      </c>
      <c r="N41" s="136">
        <v>8516088</v>
      </c>
      <c r="O41" s="132" t="s">
        <v>28</v>
      </c>
      <c r="P41" s="136">
        <v>0</v>
      </c>
      <c r="Q41" s="132" t="s">
        <v>24</v>
      </c>
      <c r="R41" s="136">
        <v>795411</v>
      </c>
      <c r="S41" s="132">
        <v>250</v>
      </c>
      <c r="T41" s="132">
        <v>1</v>
      </c>
      <c r="U41" s="132">
        <v>360</v>
      </c>
      <c r="V41" s="132">
        <v>0</v>
      </c>
      <c r="W41" s="132">
        <v>360</v>
      </c>
      <c r="X41" s="132">
        <v>0</v>
      </c>
      <c r="Y41" s="132">
        <v>0</v>
      </c>
      <c r="Z41" s="136">
        <v>1635875</v>
      </c>
      <c r="AA41" s="136">
        <v>1429.9606643356644</v>
      </c>
      <c r="AB41" s="132" t="s">
        <v>28</v>
      </c>
      <c r="AC41" s="152" t="s">
        <v>24</v>
      </c>
      <c r="AD41" s="152" t="s">
        <v>24</v>
      </c>
      <c r="AE41" s="136">
        <v>182630</v>
      </c>
      <c r="AF41" s="136">
        <v>-326725</v>
      </c>
      <c r="AG41" s="158">
        <v>29098</v>
      </c>
      <c r="AH41" s="158">
        <v>795411</v>
      </c>
      <c r="AI41" s="132">
        <v>3900</v>
      </c>
      <c r="AJ41" s="136">
        <v>3940</v>
      </c>
      <c r="AK41" s="132" t="s">
        <v>24</v>
      </c>
      <c r="AL41" s="132" t="s">
        <v>24</v>
      </c>
      <c r="AM41" s="132">
        <v>115000</v>
      </c>
      <c r="AN41" s="158">
        <v>119525</v>
      </c>
      <c r="AO41" s="136">
        <v>476772</v>
      </c>
      <c r="AP41" s="136">
        <v>750543</v>
      </c>
      <c r="AQ41" s="136">
        <v>273771</v>
      </c>
      <c r="AR41" s="136">
        <v>298304.3</v>
      </c>
      <c r="AS41" s="136">
        <v>1048847.3</v>
      </c>
      <c r="AT41" s="133">
        <v>333801</v>
      </c>
      <c r="AU41" s="133">
        <v>715046.3</v>
      </c>
      <c r="AV41" s="130">
        <v>0.44474600389318136</v>
      </c>
      <c r="AW41" s="130">
        <v>0.31825509776303945</v>
      </c>
      <c r="AX41" s="133">
        <v>297900</v>
      </c>
      <c r="AY41" s="180">
        <v>6.9999999999999999E-4</v>
      </c>
    </row>
    <row r="42" spans="1:51">
      <c r="A42" s="118">
        <v>13073017</v>
      </c>
      <c r="B42" s="117">
        <v>5354</v>
      </c>
      <c r="C42" s="117" t="s">
        <v>64</v>
      </c>
      <c r="D42" s="132">
        <v>1476</v>
      </c>
      <c r="E42" s="132">
        <v>39300</v>
      </c>
      <c r="F42" s="136">
        <v>81023</v>
      </c>
      <c r="G42" s="1034">
        <v>0</v>
      </c>
      <c r="H42" s="136" t="s">
        <v>24</v>
      </c>
      <c r="I42" s="136" t="s">
        <v>24</v>
      </c>
      <c r="J42" s="132" t="s">
        <v>24</v>
      </c>
      <c r="K42" s="136" t="s">
        <v>24</v>
      </c>
      <c r="L42" s="132" t="s">
        <v>24</v>
      </c>
      <c r="M42" s="132" t="s">
        <v>24</v>
      </c>
      <c r="N42" s="136">
        <v>16606067</v>
      </c>
      <c r="O42" s="132" t="s">
        <v>28</v>
      </c>
      <c r="P42" s="136">
        <v>0</v>
      </c>
      <c r="Q42" s="132" t="s">
        <v>24</v>
      </c>
      <c r="R42" s="136">
        <v>2618141</v>
      </c>
      <c r="S42" s="132">
        <v>250</v>
      </c>
      <c r="T42" s="132">
        <v>1</v>
      </c>
      <c r="U42" s="132">
        <v>360</v>
      </c>
      <c r="V42" s="132">
        <v>0</v>
      </c>
      <c r="W42" s="132">
        <v>350</v>
      </c>
      <c r="X42" s="132">
        <v>0</v>
      </c>
      <c r="Y42" s="132">
        <v>0</v>
      </c>
      <c r="Z42" s="136">
        <v>1592675</v>
      </c>
      <c r="AA42" s="136">
        <v>1079.0481029810298</v>
      </c>
      <c r="AB42" s="132" t="s">
        <v>28</v>
      </c>
      <c r="AC42" s="152" t="s">
        <v>24</v>
      </c>
      <c r="AD42" s="152" t="s">
        <v>24</v>
      </c>
      <c r="AE42" s="136">
        <v>266572</v>
      </c>
      <c r="AF42" s="136">
        <v>-92962</v>
      </c>
      <c r="AG42" s="158">
        <v>81023</v>
      </c>
      <c r="AH42" s="158">
        <v>2618141</v>
      </c>
      <c r="AI42" s="132">
        <v>4800</v>
      </c>
      <c r="AJ42" s="136">
        <v>4589</v>
      </c>
      <c r="AK42" s="132" t="s">
        <v>24</v>
      </c>
      <c r="AL42" s="132" t="s">
        <v>24</v>
      </c>
      <c r="AM42" s="132">
        <v>175000</v>
      </c>
      <c r="AN42" s="158">
        <v>191761</v>
      </c>
      <c r="AO42" s="136">
        <v>763726</v>
      </c>
      <c r="AP42" s="136">
        <v>1176609</v>
      </c>
      <c r="AQ42" s="136">
        <v>412883</v>
      </c>
      <c r="AR42" s="136">
        <v>313475.40999999997</v>
      </c>
      <c r="AS42" s="136">
        <v>1490084.41</v>
      </c>
      <c r="AT42" s="133">
        <v>467374</v>
      </c>
      <c r="AU42" s="133">
        <v>1022710.4099999999</v>
      </c>
      <c r="AV42" s="130">
        <v>0.39722116692971071</v>
      </c>
      <c r="AW42" s="130">
        <v>0.31365605657198981</v>
      </c>
      <c r="AX42" s="133">
        <v>417100</v>
      </c>
      <c r="AY42" s="180">
        <v>1.49E-2</v>
      </c>
    </row>
    <row r="43" spans="1:51">
      <c r="A43" s="118">
        <v>13073067</v>
      </c>
      <c r="B43" s="117">
        <v>5354</v>
      </c>
      <c r="C43" s="117" t="s">
        <v>65</v>
      </c>
      <c r="D43" s="132">
        <v>1509</v>
      </c>
      <c r="E43" s="132">
        <v>540800</v>
      </c>
      <c r="F43" s="136">
        <v>881189</v>
      </c>
      <c r="G43" s="1034">
        <v>1</v>
      </c>
      <c r="H43" s="136" t="s">
        <v>24</v>
      </c>
      <c r="I43" s="136" t="s">
        <v>24</v>
      </c>
      <c r="J43" s="132" t="s">
        <v>24</v>
      </c>
      <c r="K43" s="136" t="s">
        <v>24</v>
      </c>
      <c r="L43" s="132" t="s">
        <v>24</v>
      </c>
      <c r="M43" s="132" t="s">
        <v>24</v>
      </c>
      <c r="N43" s="136">
        <v>31891649</v>
      </c>
      <c r="O43" s="132" t="s">
        <v>28</v>
      </c>
      <c r="P43" s="136">
        <v>0</v>
      </c>
      <c r="Q43" s="132" t="s">
        <v>24</v>
      </c>
      <c r="R43" s="136">
        <v>3521930</v>
      </c>
      <c r="S43" s="132">
        <v>250</v>
      </c>
      <c r="T43" s="132">
        <v>1</v>
      </c>
      <c r="U43" s="132">
        <v>360</v>
      </c>
      <c r="V43" s="132">
        <v>0</v>
      </c>
      <c r="W43" s="132">
        <v>360</v>
      </c>
      <c r="X43" s="132">
        <v>0</v>
      </c>
      <c r="Y43" s="132">
        <v>0</v>
      </c>
      <c r="Z43" s="136">
        <v>1126715</v>
      </c>
      <c r="AA43" s="136">
        <v>746.66335321404904</v>
      </c>
      <c r="AB43" s="132" t="s">
        <v>28</v>
      </c>
      <c r="AC43" s="152" t="s">
        <v>24</v>
      </c>
      <c r="AD43" s="152" t="s">
        <v>24</v>
      </c>
      <c r="AE43" s="136">
        <v>-583545</v>
      </c>
      <c r="AF43" s="136">
        <v>1223430</v>
      </c>
      <c r="AG43" s="158">
        <v>881189</v>
      </c>
      <c r="AH43" s="158">
        <v>3521930</v>
      </c>
      <c r="AI43" s="132">
        <v>5800</v>
      </c>
      <c r="AJ43" s="136">
        <v>5977</v>
      </c>
      <c r="AK43" s="132" t="s">
        <v>24</v>
      </c>
      <c r="AL43" s="132" t="s">
        <v>24</v>
      </c>
      <c r="AM43" s="132">
        <v>200000</v>
      </c>
      <c r="AN43" s="158">
        <v>203552</v>
      </c>
      <c r="AO43" s="136">
        <v>1047889</v>
      </c>
      <c r="AP43" s="136">
        <v>1745540</v>
      </c>
      <c r="AQ43" s="136">
        <v>697651</v>
      </c>
      <c r="AR43" s="136">
        <v>156178.45000000001</v>
      </c>
      <c r="AS43" s="136">
        <v>1901718.45</v>
      </c>
      <c r="AT43" s="133">
        <v>492508</v>
      </c>
      <c r="AU43" s="133">
        <v>1409210.45</v>
      </c>
      <c r="AV43" s="130">
        <v>0.28215222796383926</v>
      </c>
      <c r="AW43" s="130">
        <v>0.25898050260804906</v>
      </c>
      <c r="AX43" s="133">
        <v>439500</v>
      </c>
      <c r="AY43" s="180">
        <v>3.27E-2</v>
      </c>
    </row>
    <row r="44" spans="1:51">
      <c r="A44" s="118">
        <v>13073100</v>
      </c>
      <c r="B44" s="117">
        <v>5354</v>
      </c>
      <c r="C44" s="117" t="s">
        <v>66</v>
      </c>
      <c r="D44" s="132">
        <v>711</v>
      </c>
      <c r="E44" s="132">
        <v>-119100</v>
      </c>
      <c r="F44" s="136">
        <v>87300</v>
      </c>
      <c r="G44" s="1034">
        <v>1</v>
      </c>
      <c r="H44" s="136" t="s">
        <v>24</v>
      </c>
      <c r="I44" s="136" t="s">
        <v>24</v>
      </c>
      <c r="J44" s="132" t="s">
        <v>24</v>
      </c>
      <c r="K44" s="136" t="s">
        <v>24</v>
      </c>
      <c r="L44" s="132" t="s">
        <v>24</v>
      </c>
      <c r="M44" s="132" t="s">
        <v>24</v>
      </c>
      <c r="N44" s="136">
        <v>5955551</v>
      </c>
      <c r="O44" s="132" t="s">
        <v>28</v>
      </c>
      <c r="P44" s="136">
        <v>0</v>
      </c>
      <c r="Q44" s="132" t="s">
        <v>24</v>
      </c>
      <c r="R44" s="136">
        <v>920509</v>
      </c>
      <c r="S44" s="132">
        <v>250</v>
      </c>
      <c r="T44" s="132">
        <v>1</v>
      </c>
      <c r="U44" s="132">
        <v>360</v>
      </c>
      <c r="V44" s="132">
        <v>0</v>
      </c>
      <c r="W44" s="132">
        <v>350</v>
      </c>
      <c r="X44" s="132">
        <v>0</v>
      </c>
      <c r="Y44" s="132">
        <v>0</v>
      </c>
      <c r="Z44" s="136">
        <v>75629</v>
      </c>
      <c r="AA44" s="136">
        <v>106.36990154711674</v>
      </c>
      <c r="AB44" s="132" t="s">
        <v>28</v>
      </c>
      <c r="AC44" s="152" t="s">
        <v>24</v>
      </c>
      <c r="AD44" s="152" t="s">
        <v>24</v>
      </c>
      <c r="AE44" s="136">
        <v>757682</v>
      </c>
      <c r="AF44" s="136">
        <v>-47701</v>
      </c>
      <c r="AG44" s="158">
        <v>87300</v>
      </c>
      <c r="AH44" s="158">
        <v>920509</v>
      </c>
      <c r="AI44" s="132">
        <v>3500</v>
      </c>
      <c r="AJ44" s="136">
        <v>3534</v>
      </c>
      <c r="AK44" s="132" t="s">
        <v>24</v>
      </c>
      <c r="AL44" s="132" t="s">
        <v>24</v>
      </c>
      <c r="AM44" s="132">
        <v>100000</v>
      </c>
      <c r="AN44" s="158">
        <v>97517</v>
      </c>
      <c r="AO44" s="136">
        <v>290203</v>
      </c>
      <c r="AP44" s="136">
        <v>548912</v>
      </c>
      <c r="AQ44" s="136">
        <v>258709</v>
      </c>
      <c r="AR44" s="136">
        <v>188378.78</v>
      </c>
      <c r="AS44" s="136">
        <v>737290.78</v>
      </c>
      <c r="AT44" s="133">
        <v>217750</v>
      </c>
      <c r="AU44" s="133">
        <v>519540.78</v>
      </c>
      <c r="AV44" s="130">
        <v>0.39669382341796133</v>
      </c>
      <c r="AW44" s="130">
        <v>0.29533802118073416</v>
      </c>
      <c r="AX44" s="133">
        <v>194300</v>
      </c>
      <c r="AY44" s="180">
        <v>1.2999999999999999E-3</v>
      </c>
    </row>
    <row r="45" spans="1:51">
      <c r="A45" s="118">
        <v>13073103</v>
      </c>
      <c r="B45" s="117">
        <v>5354</v>
      </c>
      <c r="C45" s="117" t="s">
        <v>67</v>
      </c>
      <c r="D45" s="132">
        <v>1164</v>
      </c>
      <c r="E45" s="132">
        <v>339900</v>
      </c>
      <c r="F45" s="136">
        <v>404339</v>
      </c>
      <c r="G45" s="1034">
        <v>1</v>
      </c>
      <c r="H45" s="136" t="s">
        <v>24</v>
      </c>
      <c r="I45" s="136" t="s">
        <v>24</v>
      </c>
      <c r="J45" s="132" t="s">
        <v>24</v>
      </c>
      <c r="K45" s="136" t="s">
        <v>24</v>
      </c>
      <c r="L45" s="132" t="s">
        <v>24</v>
      </c>
      <c r="M45" s="132" t="s">
        <v>24</v>
      </c>
      <c r="N45" s="136" t="s">
        <v>24</v>
      </c>
      <c r="O45" s="132" t="s">
        <v>28</v>
      </c>
      <c r="P45" s="136">
        <v>0</v>
      </c>
      <c r="Q45" s="132" t="s">
        <v>24</v>
      </c>
      <c r="R45" s="136">
        <v>371197</v>
      </c>
      <c r="S45" s="132">
        <v>250</v>
      </c>
      <c r="T45" s="132">
        <v>1</v>
      </c>
      <c r="U45" s="132">
        <v>360</v>
      </c>
      <c r="V45" s="132">
        <v>0</v>
      </c>
      <c r="W45" s="132">
        <v>360</v>
      </c>
      <c r="X45" s="132">
        <v>0</v>
      </c>
      <c r="Y45" s="132">
        <v>0</v>
      </c>
      <c r="Z45" s="136">
        <v>430136</v>
      </c>
      <c r="AA45" s="136">
        <v>369.53264604810994</v>
      </c>
      <c r="AB45" s="132" t="s">
        <v>28</v>
      </c>
      <c r="AC45" s="152" t="s">
        <v>24</v>
      </c>
      <c r="AD45" s="152" t="s">
        <v>24</v>
      </c>
      <c r="AE45" s="136" t="s">
        <v>24</v>
      </c>
      <c r="AF45" s="136" t="s">
        <v>24</v>
      </c>
      <c r="AG45" s="158">
        <v>404339</v>
      </c>
      <c r="AH45" s="158">
        <v>1132702</v>
      </c>
      <c r="AI45" s="132">
        <v>3000</v>
      </c>
      <c r="AJ45" s="136">
        <v>3097</v>
      </c>
      <c r="AK45" s="132">
        <v>200</v>
      </c>
      <c r="AL45" s="136">
        <v>0</v>
      </c>
      <c r="AM45" s="132">
        <v>110000</v>
      </c>
      <c r="AN45" s="158">
        <v>115848</v>
      </c>
      <c r="AO45" s="136">
        <v>702226</v>
      </c>
      <c r="AP45" s="136">
        <v>1070588</v>
      </c>
      <c r="AQ45" s="136">
        <v>368362</v>
      </c>
      <c r="AR45" s="136">
        <v>174709.65</v>
      </c>
      <c r="AS45" s="136">
        <v>1245297.6499999999</v>
      </c>
      <c r="AT45" s="133">
        <v>384077</v>
      </c>
      <c r="AU45" s="133">
        <v>861220.64999999991</v>
      </c>
      <c r="AV45" s="130">
        <v>0.35875332060512538</v>
      </c>
      <c r="AW45" s="130">
        <v>0.30842184597393246</v>
      </c>
      <c r="AX45" s="133">
        <v>342800</v>
      </c>
      <c r="AY45" s="180">
        <v>1.17E-2</v>
      </c>
    </row>
    <row r="46" spans="1:51">
      <c r="A46" s="118">
        <v>13073024</v>
      </c>
      <c r="B46" s="117">
        <v>5355</v>
      </c>
      <c r="C46" s="117" t="s">
        <v>68</v>
      </c>
      <c r="D46" s="132">
        <v>1467</v>
      </c>
      <c r="E46" s="132">
        <v>-233200</v>
      </c>
      <c r="F46" s="136">
        <v>175927.78</v>
      </c>
      <c r="G46" s="132">
        <v>1</v>
      </c>
      <c r="H46" s="136">
        <v>80039.860000000015</v>
      </c>
      <c r="I46" s="136" t="s">
        <v>24</v>
      </c>
      <c r="J46" s="132">
        <v>1</v>
      </c>
      <c r="K46" s="136">
        <v>182763.18</v>
      </c>
      <c r="L46" s="152">
        <v>2015</v>
      </c>
      <c r="M46" s="132">
        <v>1</v>
      </c>
      <c r="N46" s="136">
        <v>4056143.5100000002</v>
      </c>
      <c r="O46" s="132">
        <v>0</v>
      </c>
      <c r="P46" s="136">
        <v>0</v>
      </c>
      <c r="Q46" s="132">
        <v>1</v>
      </c>
      <c r="R46" s="136">
        <v>182763.18</v>
      </c>
      <c r="S46" s="132">
        <v>250</v>
      </c>
      <c r="T46" s="132">
        <v>1</v>
      </c>
      <c r="U46" s="132">
        <v>350</v>
      </c>
      <c r="V46" s="132">
        <v>0</v>
      </c>
      <c r="W46" s="132">
        <v>300</v>
      </c>
      <c r="X46" s="132">
        <v>1</v>
      </c>
      <c r="Y46" s="132">
        <v>0</v>
      </c>
      <c r="Z46" s="136">
        <v>1983576.04</v>
      </c>
      <c r="AA46" s="136">
        <v>1352.1309066121337</v>
      </c>
      <c r="AB46" s="132" t="s">
        <v>28</v>
      </c>
      <c r="AC46" s="152" t="s">
        <v>28</v>
      </c>
      <c r="AD46" s="152" t="s">
        <v>28</v>
      </c>
      <c r="AE46" s="136">
        <v>-37448.68</v>
      </c>
      <c r="AF46" s="136">
        <v>142907.32</v>
      </c>
      <c r="AG46" s="158">
        <v>154841.49</v>
      </c>
      <c r="AH46" s="158">
        <v>182763.18</v>
      </c>
      <c r="AI46" s="132">
        <v>5800</v>
      </c>
      <c r="AJ46" s="136">
        <v>5977.92</v>
      </c>
      <c r="AK46" s="132" t="s">
        <v>24</v>
      </c>
      <c r="AL46" s="136" t="s">
        <v>24</v>
      </c>
      <c r="AM46" s="132" t="s">
        <v>24</v>
      </c>
      <c r="AN46" s="136" t="s">
        <v>24</v>
      </c>
      <c r="AO46" s="136">
        <v>518135.53</v>
      </c>
      <c r="AP46" s="136">
        <v>576184.57000000007</v>
      </c>
      <c r="AQ46" s="136">
        <v>58049.040000000037</v>
      </c>
      <c r="AR46" s="136">
        <v>409612.34</v>
      </c>
      <c r="AS46" s="136">
        <v>985796.91000000015</v>
      </c>
      <c r="AT46" s="133">
        <v>413470.12</v>
      </c>
      <c r="AU46" s="133">
        <v>572326.79000000015</v>
      </c>
      <c r="AV46" s="130">
        <v>0.71760012594575373</v>
      </c>
      <c r="AW46" s="130">
        <v>0.41942728345537211</v>
      </c>
      <c r="AX46" s="133">
        <v>193978.8</v>
      </c>
      <c r="AY46" s="180">
        <v>9.8599999999999993E-2</v>
      </c>
    </row>
    <row r="47" spans="1:51">
      <c r="A47" s="118">
        <v>13073029</v>
      </c>
      <c r="B47" s="117">
        <v>5355</v>
      </c>
      <c r="C47" s="117" t="s">
        <v>69</v>
      </c>
      <c r="D47" s="132">
        <v>551</v>
      </c>
      <c r="E47" s="132">
        <v>-59500</v>
      </c>
      <c r="F47" s="136">
        <v>53403.51</v>
      </c>
      <c r="G47" s="132">
        <v>0</v>
      </c>
      <c r="H47" s="136" t="s">
        <v>24</v>
      </c>
      <c r="I47" s="136">
        <v>-75208.259999999995</v>
      </c>
      <c r="J47" s="132">
        <v>1</v>
      </c>
      <c r="K47" s="136">
        <v>252477.39</v>
      </c>
      <c r="L47" s="152">
        <v>2015</v>
      </c>
      <c r="M47" s="132">
        <v>1</v>
      </c>
      <c r="N47" s="136">
        <v>2198044.7599999998</v>
      </c>
      <c r="O47" s="132">
        <v>1</v>
      </c>
      <c r="P47" s="136">
        <v>444881.99</v>
      </c>
      <c r="Q47" s="132">
        <v>1</v>
      </c>
      <c r="R47" s="136">
        <v>252477.39</v>
      </c>
      <c r="S47" s="132">
        <v>300</v>
      </c>
      <c r="T47" s="132">
        <v>0</v>
      </c>
      <c r="U47" s="132">
        <v>300</v>
      </c>
      <c r="V47" s="132">
        <v>1</v>
      </c>
      <c r="W47" s="132">
        <v>300</v>
      </c>
      <c r="X47" s="132">
        <v>1</v>
      </c>
      <c r="Y47" s="132">
        <v>0</v>
      </c>
      <c r="Z47" s="136">
        <v>444881.99</v>
      </c>
      <c r="AA47" s="136">
        <v>807.40833030852991</v>
      </c>
      <c r="AB47" s="132" t="s">
        <v>28</v>
      </c>
      <c r="AC47" s="152" t="s">
        <v>28</v>
      </c>
      <c r="AD47" s="152" t="s">
        <v>28</v>
      </c>
      <c r="AE47" s="136">
        <v>-44630.71</v>
      </c>
      <c r="AF47" s="136">
        <v>252477.39</v>
      </c>
      <c r="AG47" s="158">
        <v>53403.51</v>
      </c>
      <c r="AH47" s="158">
        <v>252477.39</v>
      </c>
      <c r="AI47" s="132">
        <v>2400</v>
      </c>
      <c r="AJ47" s="136">
        <v>3632.09</v>
      </c>
      <c r="AK47" s="132" t="s">
        <v>24</v>
      </c>
      <c r="AL47" s="136" t="s">
        <v>24</v>
      </c>
      <c r="AM47" s="132" t="s">
        <v>24</v>
      </c>
      <c r="AN47" s="136" t="s">
        <v>24</v>
      </c>
      <c r="AO47" s="136">
        <v>160093.01999999999</v>
      </c>
      <c r="AP47" s="136">
        <v>211372.38</v>
      </c>
      <c r="AQ47" s="136">
        <v>51279.360000000015</v>
      </c>
      <c r="AR47" s="136">
        <v>172342</v>
      </c>
      <c r="AS47" s="136">
        <v>383714.38</v>
      </c>
      <c r="AT47" s="133">
        <v>162506.54</v>
      </c>
      <c r="AU47" s="133">
        <v>221207.84</v>
      </c>
      <c r="AV47" s="130">
        <v>0.76881634204052585</v>
      </c>
      <c r="AW47" s="130">
        <v>0.42350912155025311</v>
      </c>
      <c r="AX47" s="133">
        <v>76239</v>
      </c>
      <c r="AY47" s="180">
        <v>2.1899999999999999E-2</v>
      </c>
    </row>
    <row r="48" spans="1:51">
      <c r="A48" s="118">
        <v>13073034</v>
      </c>
      <c r="B48" s="117">
        <v>5355</v>
      </c>
      <c r="C48" s="117" t="s">
        <v>70</v>
      </c>
      <c r="D48" s="132">
        <v>663</v>
      </c>
      <c r="E48" s="132">
        <v>-65800</v>
      </c>
      <c r="F48" s="136">
        <v>99941.45</v>
      </c>
      <c r="G48" s="132">
        <v>1</v>
      </c>
      <c r="H48" s="136">
        <v>108279.01</v>
      </c>
      <c r="I48" s="136"/>
      <c r="J48" s="132">
        <v>1</v>
      </c>
      <c r="K48" s="136">
        <v>406048.44</v>
      </c>
      <c r="L48" s="152">
        <v>2017</v>
      </c>
      <c r="M48" s="132">
        <v>1</v>
      </c>
      <c r="N48" s="136">
        <v>2581907.04</v>
      </c>
      <c r="O48" s="132">
        <v>1</v>
      </c>
      <c r="P48" s="136">
        <v>171080.12</v>
      </c>
      <c r="Q48" s="132">
        <v>1</v>
      </c>
      <c r="R48" s="136">
        <v>406048.44</v>
      </c>
      <c r="S48" s="132">
        <v>300</v>
      </c>
      <c r="T48" s="132">
        <v>0</v>
      </c>
      <c r="U48" s="132">
        <v>300</v>
      </c>
      <c r="V48" s="132">
        <v>1</v>
      </c>
      <c r="W48" s="132">
        <v>300</v>
      </c>
      <c r="X48" s="132">
        <v>1</v>
      </c>
      <c r="Y48" s="132">
        <v>0</v>
      </c>
      <c r="Z48" s="136">
        <v>171080.12</v>
      </c>
      <c r="AA48" s="136">
        <v>258.03939668174962</v>
      </c>
      <c r="AB48" s="132" t="s">
        <v>28</v>
      </c>
      <c r="AC48" s="152" t="s">
        <v>28</v>
      </c>
      <c r="AD48" s="152" t="s">
        <v>28</v>
      </c>
      <c r="AE48" s="136">
        <v>61527.03</v>
      </c>
      <c r="AF48" s="136">
        <v>406048.44</v>
      </c>
      <c r="AG48" s="158">
        <v>99941.45</v>
      </c>
      <c r="AH48" s="158">
        <v>406048.44</v>
      </c>
      <c r="AI48" s="132">
        <v>5500</v>
      </c>
      <c r="AJ48" s="136">
        <v>4377.3900000000003</v>
      </c>
      <c r="AK48" s="132" t="s">
        <v>24</v>
      </c>
      <c r="AL48" s="136" t="s">
        <v>24</v>
      </c>
      <c r="AM48" s="132" t="s">
        <v>24</v>
      </c>
      <c r="AN48" s="136" t="s">
        <v>24</v>
      </c>
      <c r="AO48" s="136">
        <v>160780.94</v>
      </c>
      <c r="AP48" s="136">
        <v>281722.24000000005</v>
      </c>
      <c r="AQ48" s="136">
        <v>120941.30000000005</v>
      </c>
      <c r="AR48" s="136">
        <v>226662.65</v>
      </c>
      <c r="AS48" s="136">
        <v>508384.89</v>
      </c>
      <c r="AT48" s="133">
        <v>166487.17000000001</v>
      </c>
      <c r="AU48" s="133">
        <v>341897.72</v>
      </c>
      <c r="AV48" s="130">
        <v>0.59096211218539219</v>
      </c>
      <c r="AW48" s="130">
        <v>0.32748253001775879</v>
      </c>
      <c r="AX48" s="133">
        <v>78106.679999999993</v>
      </c>
      <c r="AY48" s="180">
        <v>5.3699999999999998E-2</v>
      </c>
    </row>
    <row r="49" spans="1:51">
      <c r="A49" s="118">
        <v>13073057</v>
      </c>
      <c r="B49" s="117">
        <v>5355</v>
      </c>
      <c r="C49" s="117" t="s">
        <v>71</v>
      </c>
      <c r="D49" s="132">
        <v>358</v>
      </c>
      <c r="E49" s="132">
        <v>-65700</v>
      </c>
      <c r="F49" s="136">
        <v>-11965.25</v>
      </c>
      <c r="G49" s="132">
        <v>0</v>
      </c>
      <c r="H49" s="136" t="s">
        <v>24</v>
      </c>
      <c r="I49" s="136">
        <v>-38296.089999999997</v>
      </c>
      <c r="J49" s="132">
        <v>1</v>
      </c>
      <c r="K49" s="136">
        <v>-3948.8</v>
      </c>
      <c r="L49" s="152">
        <v>2013</v>
      </c>
      <c r="M49" s="132">
        <v>1</v>
      </c>
      <c r="N49" s="136">
        <v>1104581.24</v>
      </c>
      <c r="O49" s="132">
        <v>1</v>
      </c>
      <c r="P49" s="136">
        <v>110021.41</v>
      </c>
      <c r="Q49" s="132">
        <v>0</v>
      </c>
      <c r="R49" s="136">
        <v>-3948.8</v>
      </c>
      <c r="S49" s="132">
        <v>300</v>
      </c>
      <c r="T49" s="132">
        <v>0</v>
      </c>
      <c r="U49" s="132">
        <v>350</v>
      </c>
      <c r="V49" s="132">
        <v>0</v>
      </c>
      <c r="W49" s="132">
        <v>300</v>
      </c>
      <c r="X49" s="132">
        <v>1</v>
      </c>
      <c r="Y49" s="132">
        <v>0</v>
      </c>
      <c r="Z49" s="136">
        <v>110021.41</v>
      </c>
      <c r="AA49" s="136">
        <v>307.32237430167601</v>
      </c>
      <c r="AB49" s="132" t="s">
        <v>28</v>
      </c>
      <c r="AC49" s="152" t="s">
        <v>28</v>
      </c>
      <c r="AD49" s="152" t="s">
        <v>28</v>
      </c>
      <c r="AE49" s="136">
        <v>-70715.520000000004</v>
      </c>
      <c r="AF49" s="136">
        <v>-3948.8</v>
      </c>
      <c r="AG49" s="158">
        <v>-11965.25</v>
      </c>
      <c r="AH49" s="158">
        <v>-3948.8</v>
      </c>
      <c r="AI49" s="132">
        <v>2500</v>
      </c>
      <c r="AJ49" s="136">
        <v>3010.42</v>
      </c>
      <c r="AK49" s="132" t="s">
        <v>24</v>
      </c>
      <c r="AL49" s="136" t="s">
        <v>24</v>
      </c>
      <c r="AM49" s="132" t="s">
        <v>24</v>
      </c>
      <c r="AN49" s="136" t="s">
        <v>24</v>
      </c>
      <c r="AO49" s="136">
        <v>97184.03</v>
      </c>
      <c r="AP49" s="136">
        <v>119018.89</v>
      </c>
      <c r="AQ49" s="136">
        <v>21834.86</v>
      </c>
      <c r="AR49" s="136">
        <v>118020.83</v>
      </c>
      <c r="AS49" s="136">
        <v>237039.72</v>
      </c>
      <c r="AT49" s="133">
        <v>96811.26</v>
      </c>
      <c r="AU49" s="133">
        <v>140228.46000000002</v>
      </c>
      <c r="AV49" s="130">
        <v>0.81341087956710056</v>
      </c>
      <c r="AW49" s="130">
        <v>0.40841788034511683</v>
      </c>
      <c r="AX49" s="133">
        <v>45418.22</v>
      </c>
      <c r="AY49" s="180">
        <v>1.4E-3</v>
      </c>
    </row>
    <row r="50" spans="1:51">
      <c r="A50" s="118">
        <v>13073062</v>
      </c>
      <c r="B50" s="117">
        <v>5355</v>
      </c>
      <c r="C50" s="117" t="s">
        <v>72</v>
      </c>
      <c r="D50" s="132">
        <v>552</v>
      </c>
      <c r="E50" s="132">
        <v>-126200</v>
      </c>
      <c r="F50" s="136">
        <v>-7235.06</v>
      </c>
      <c r="G50" s="132">
        <v>1</v>
      </c>
      <c r="H50" s="136">
        <v>33792.26</v>
      </c>
      <c r="I50" s="136" t="s">
        <v>24</v>
      </c>
      <c r="J50" s="132">
        <v>1</v>
      </c>
      <c r="K50" s="136">
        <v>167923.44</v>
      </c>
      <c r="L50" s="152">
        <v>2015</v>
      </c>
      <c r="M50" s="132">
        <v>1</v>
      </c>
      <c r="N50" s="136">
        <v>1720109.0899999999</v>
      </c>
      <c r="O50" s="132">
        <v>1</v>
      </c>
      <c r="P50" s="136">
        <v>27769.22</v>
      </c>
      <c r="Q50" s="132">
        <v>1</v>
      </c>
      <c r="R50" s="136">
        <v>167923.44</v>
      </c>
      <c r="S50" s="132">
        <v>300</v>
      </c>
      <c r="T50" s="132">
        <v>0</v>
      </c>
      <c r="U50" s="132">
        <v>300</v>
      </c>
      <c r="V50" s="132">
        <v>1</v>
      </c>
      <c r="W50" s="132">
        <v>250</v>
      </c>
      <c r="X50" s="132">
        <v>1</v>
      </c>
      <c r="Y50" s="132">
        <v>0</v>
      </c>
      <c r="Z50" s="136">
        <v>27769.22</v>
      </c>
      <c r="AA50" s="136">
        <v>50.306557971014492</v>
      </c>
      <c r="AB50" s="132" t="s">
        <v>28</v>
      </c>
      <c r="AC50" s="152" t="s">
        <v>28</v>
      </c>
      <c r="AD50" s="152" t="s">
        <v>28</v>
      </c>
      <c r="AE50" s="136">
        <v>-98848.22</v>
      </c>
      <c r="AF50" s="136">
        <v>167923.44</v>
      </c>
      <c r="AG50" s="158">
        <v>-7235.06</v>
      </c>
      <c r="AH50" s="158">
        <v>167923.44</v>
      </c>
      <c r="AI50" s="132">
        <v>3200</v>
      </c>
      <c r="AJ50" s="136">
        <v>4358.88</v>
      </c>
      <c r="AK50" s="132" t="s">
        <v>24</v>
      </c>
      <c r="AL50" s="136" t="s">
        <v>24</v>
      </c>
      <c r="AM50" s="132" t="s">
        <v>24</v>
      </c>
      <c r="AN50" s="136" t="s">
        <v>24</v>
      </c>
      <c r="AO50" s="136">
        <v>191994.55</v>
      </c>
      <c r="AP50" s="136">
        <v>260079.62</v>
      </c>
      <c r="AQ50" s="136">
        <v>68085.070000000007</v>
      </c>
      <c r="AR50" s="136">
        <v>159427.31999999998</v>
      </c>
      <c r="AS50" s="136">
        <v>419506.93999999994</v>
      </c>
      <c r="AT50" s="133">
        <v>162523.79</v>
      </c>
      <c r="AU50" s="133">
        <v>256983.14999999994</v>
      </c>
      <c r="AV50" s="130">
        <v>0.62490013635055297</v>
      </c>
      <c r="AW50" s="130">
        <v>0.3874162129475141</v>
      </c>
      <c r="AX50" s="133">
        <v>76247.259999999995</v>
      </c>
      <c r="AY50" s="180">
        <v>4.2500000000000003E-2</v>
      </c>
    </row>
    <row r="51" spans="1:51">
      <c r="A51" s="118">
        <v>13073076</v>
      </c>
      <c r="B51" s="117">
        <v>5355</v>
      </c>
      <c r="C51" s="117" t="s">
        <v>73</v>
      </c>
      <c r="D51" s="132">
        <v>1381</v>
      </c>
      <c r="E51" s="132">
        <v>-43300</v>
      </c>
      <c r="F51" s="136">
        <v>52991.83</v>
      </c>
      <c r="G51" s="132">
        <v>1</v>
      </c>
      <c r="H51" s="136">
        <v>78650.849999999991</v>
      </c>
      <c r="I51" s="136" t="s">
        <v>24</v>
      </c>
      <c r="J51" s="132">
        <v>1</v>
      </c>
      <c r="K51" s="136">
        <v>409887.51</v>
      </c>
      <c r="L51" s="152">
        <v>2018</v>
      </c>
      <c r="M51" s="132">
        <v>1</v>
      </c>
      <c r="N51" s="136">
        <v>2979036.0599999996</v>
      </c>
      <c r="O51" s="132">
        <v>1</v>
      </c>
      <c r="P51" s="136">
        <v>1741276.52</v>
      </c>
      <c r="Q51" s="132">
        <v>1</v>
      </c>
      <c r="R51" s="136">
        <v>409887.51</v>
      </c>
      <c r="S51" s="132">
        <v>200</v>
      </c>
      <c r="T51" s="132">
        <v>1</v>
      </c>
      <c r="U51" s="132">
        <v>300</v>
      </c>
      <c r="V51" s="132">
        <v>1</v>
      </c>
      <c r="W51" s="132">
        <v>300</v>
      </c>
      <c r="X51" s="132">
        <v>1</v>
      </c>
      <c r="Y51" s="132">
        <v>1</v>
      </c>
      <c r="Z51" s="136">
        <v>1741276.52</v>
      </c>
      <c r="AA51" s="136">
        <v>1260.8808979000723</v>
      </c>
      <c r="AB51" s="132" t="s">
        <v>28</v>
      </c>
      <c r="AC51" s="152" t="s">
        <v>28</v>
      </c>
      <c r="AD51" s="152" t="s">
        <v>28</v>
      </c>
      <c r="AE51" s="136">
        <v>0</v>
      </c>
      <c r="AF51" s="136">
        <v>409887.51</v>
      </c>
      <c r="AG51" s="158">
        <v>52991.83</v>
      </c>
      <c r="AH51" s="158">
        <v>409887.51</v>
      </c>
      <c r="AI51" s="132">
        <v>4900</v>
      </c>
      <c r="AJ51" s="136">
        <v>5690.04</v>
      </c>
      <c r="AK51" s="132" t="s">
        <v>24</v>
      </c>
      <c r="AL51" s="136" t="s">
        <v>24</v>
      </c>
      <c r="AM51" s="132" t="s">
        <v>24</v>
      </c>
      <c r="AN51" s="136" t="s">
        <v>24</v>
      </c>
      <c r="AO51" s="136">
        <v>472064.91</v>
      </c>
      <c r="AP51" s="136">
        <v>490648.18000000005</v>
      </c>
      <c r="AQ51" s="136">
        <v>18583.270000000077</v>
      </c>
      <c r="AR51" s="136">
        <v>408983.05</v>
      </c>
      <c r="AS51" s="136">
        <v>899631.23</v>
      </c>
      <c r="AT51" s="133">
        <v>357971.03</v>
      </c>
      <c r="AU51" s="133">
        <v>541660.19999999995</v>
      </c>
      <c r="AV51" s="130">
        <v>0.72958801151570563</v>
      </c>
      <c r="AW51" s="130">
        <v>0.39790862973932112</v>
      </c>
      <c r="AX51" s="133">
        <v>167941.46</v>
      </c>
      <c r="AY51" s="180">
        <v>6.25E-2</v>
      </c>
    </row>
    <row r="52" spans="1:51">
      <c r="A52" s="118">
        <v>13073086</v>
      </c>
      <c r="B52" s="117">
        <v>5355</v>
      </c>
      <c r="C52" s="117" t="s">
        <v>74</v>
      </c>
      <c r="D52" s="132">
        <v>484</v>
      </c>
      <c r="E52" s="132">
        <v>-205800</v>
      </c>
      <c r="F52" s="136">
        <v>-200309.36</v>
      </c>
      <c r="G52" s="132">
        <v>0</v>
      </c>
      <c r="H52" s="136" t="s">
        <v>24</v>
      </c>
      <c r="I52" s="136">
        <v>-238101.88</v>
      </c>
      <c r="J52" s="132">
        <v>1</v>
      </c>
      <c r="K52" s="136">
        <v>748319.53</v>
      </c>
      <c r="L52" s="181" t="s">
        <v>169</v>
      </c>
      <c r="M52" s="132">
        <v>1</v>
      </c>
      <c r="N52" s="136">
        <v>3150652.2</v>
      </c>
      <c r="O52" s="132">
        <v>0</v>
      </c>
      <c r="P52" s="136">
        <v>0</v>
      </c>
      <c r="Q52" s="132">
        <v>1</v>
      </c>
      <c r="R52" s="136">
        <v>748319.53</v>
      </c>
      <c r="S52" s="132">
        <v>300</v>
      </c>
      <c r="T52" s="132">
        <v>0</v>
      </c>
      <c r="U52" s="132">
        <v>300</v>
      </c>
      <c r="V52" s="132">
        <v>1</v>
      </c>
      <c r="W52" s="132">
        <v>200</v>
      </c>
      <c r="X52" s="132">
        <v>1</v>
      </c>
      <c r="Y52" s="132">
        <v>0</v>
      </c>
      <c r="Z52" s="136">
        <v>0</v>
      </c>
      <c r="AA52" s="136">
        <v>0</v>
      </c>
      <c r="AB52" s="132" t="s">
        <v>28</v>
      </c>
      <c r="AC52" s="152" t="s">
        <v>28</v>
      </c>
      <c r="AD52" s="152" t="s">
        <v>28</v>
      </c>
      <c r="AE52" s="136">
        <v>-330548.34999999998</v>
      </c>
      <c r="AF52" s="136">
        <v>748319.53</v>
      </c>
      <c r="AG52" s="158">
        <v>-200309.36</v>
      </c>
      <c r="AH52" s="158">
        <v>748319.53</v>
      </c>
      <c r="AI52" s="132">
        <v>1300</v>
      </c>
      <c r="AJ52" s="136">
        <v>1367.82</v>
      </c>
      <c r="AK52" s="132" t="s">
        <v>24</v>
      </c>
      <c r="AL52" s="136" t="s">
        <v>24</v>
      </c>
      <c r="AM52" s="132" t="s">
        <v>24</v>
      </c>
      <c r="AN52" s="136" t="s">
        <v>24</v>
      </c>
      <c r="AO52" s="136">
        <v>416883.5</v>
      </c>
      <c r="AP52" s="136">
        <v>263460.88</v>
      </c>
      <c r="AQ52" s="136">
        <v>-153422.62</v>
      </c>
      <c r="AR52" s="136">
        <v>0</v>
      </c>
      <c r="AS52" s="136">
        <v>263460.88</v>
      </c>
      <c r="AT52" s="133">
        <v>226715.18</v>
      </c>
      <c r="AU52" s="133">
        <v>36745.700000000012</v>
      </c>
      <c r="AV52" s="130">
        <v>0.86052692149210153</v>
      </c>
      <c r="AW52" s="130">
        <v>0.86052692149210153</v>
      </c>
      <c r="AX52" s="133">
        <v>106362.54</v>
      </c>
      <c r="AY52" s="180">
        <v>8.5000000000000006E-3</v>
      </c>
    </row>
    <row r="53" spans="1:51">
      <c r="A53" s="118">
        <v>13073096</v>
      </c>
      <c r="B53" s="117">
        <v>5355</v>
      </c>
      <c r="C53" s="117" t="s">
        <v>75</v>
      </c>
      <c r="D53" s="132">
        <v>1820</v>
      </c>
      <c r="E53" s="132">
        <v>95100</v>
      </c>
      <c r="F53" s="136">
        <v>282267.48</v>
      </c>
      <c r="G53" s="132">
        <v>0</v>
      </c>
      <c r="H53" s="136" t="s">
        <v>24</v>
      </c>
      <c r="I53" s="136">
        <v>-62548.549999999988</v>
      </c>
      <c r="J53" s="132">
        <v>1</v>
      </c>
      <c r="K53" s="136">
        <v>128520.43</v>
      </c>
      <c r="L53" s="152">
        <v>2015</v>
      </c>
      <c r="M53" s="132">
        <v>1</v>
      </c>
      <c r="N53" s="136">
        <v>7449997.5600000005</v>
      </c>
      <c r="O53" s="132">
        <v>0</v>
      </c>
      <c r="P53" s="136">
        <v>0</v>
      </c>
      <c r="Q53" s="132">
        <v>1</v>
      </c>
      <c r="R53" s="136">
        <v>128520.43</v>
      </c>
      <c r="S53" s="132">
        <v>300</v>
      </c>
      <c r="T53" s="132">
        <v>0</v>
      </c>
      <c r="U53" s="132">
        <v>350</v>
      </c>
      <c r="V53" s="132">
        <v>0</v>
      </c>
      <c r="W53" s="132">
        <v>350</v>
      </c>
      <c r="X53" s="132">
        <v>0</v>
      </c>
      <c r="Y53" s="132">
        <v>0</v>
      </c>
      <c r="Z53" s="136">
        <v>2872903.14</v>
      </c>
      <c r="AA53" s="136">
        <v>1578.518208791209</v>
      </c>
      <c r="AB53" s="132" t="s">
        <v>28</v>
      </c>
      <c r="AC53" s="152" t="s">
        <v>28</v>
      </c>
      <c r="AD53" s="152" t="s">
        <v>28</v>
      </c>
      <c r="AE53" s="136">
        <v>466053.75</v>
      </c>
      <c r="AF53" s="136">
        <v>263477.82</v>
      </c>
      <c r="AG53" s="158">
        <v>285318.43</v>
      </c>
      <c r="AH53" s="158">
        <v>128520.43</v>
      </c>
      <c r="AI53" s="132">
        <v>9100</v>
      </c>
      <c r="AJ53" s="136">
        <v>8947.92</v>
      </c>
      <c r="AK53" s="132" t="s">
        <v>24</v>
      </c>
      <c r="AL53" s="136" t="s">
        <v>24</v>
      </c>
      <c r="AM53" s="132" t="s">
        <v>24</v>
      </c>
      <c r="AN53" s="136" t="s">
        <v>24</v>
      </c>
      <c r="AO53" s="136">
        <v>510413.56</v>
      </c>
      <c r="AP53" s="136">
        <v>675360.84999999986</v>
      </c>
      <c r="AQ53" s="136">
        <v>164947.28999999986</v>
      </c>
      <c r="AR53" s="136">
        <v>575613.47</v>
      </c>
      <c r="AS53" s="136">
        <v>1250974.3199999998</v>
      </c>
      <c r="AT53" s="133">
        <v>521127.71</v>
      </c>
      <c r="AU53" s="133">
        <v>729846.60999999987</v>
      </c>
      <c r="AV53" s="130">
        <v>0.77162854494749011</v>
      </c>
      <c r="AW53" s="130">
        <v>0.41657746419606767</v>
      </c>
      <c r="AX53" s="133">
        <v>244485.22</v>
      </c>
      <c r="AY53" s="180">
        <v>3.4500000000000003E-2</v>
      </c>
    </row>
    <row r="54" spans="1:51">
      <c r="A54" s="118">
        <v>13073097</v>
      </c>
      <c r="B54" s="117">
        <v>5355</v>
      </c>
      <c r="C54" s="117" t="s">
        <v>76</v>
      </c>
      <c r="D54" s="132">
        <v>232</v>
      </c>
      <c r="E54" s="132">
        <v>-36400</v>
      </c>
      <c r="F54" s="136">
        <v>-2520.94</v>
      </c>
      <c r="G54" s="132">
        <v>0</v>
      </c>
      <c r="H54" s="162" t="s">
        <v>24</v>
      </c>
      <c r="I54" s="136">
        <v>-11571.41</v>
      </c>
      <c r="J54" s="132">
        <v>1</v>
      </c>
      <c r="K54" s="136">
        <v>60721.13</v>
      </c>
      <c r="L54" s="152">
        <v>2014</v>
      </c>
      <c r="M54" s="132">
        <v>1</v>
      </c>
      <c r="N54" s="136">
        <v>688873.21</v>
      </c>
      <c r="O54" s="132">
        <v>1</v>
      </c>
      <c r="P54" s="136">
        <v>260701.69</v>
      </c>
      <c r="Q54" s="132">
        <v>1</v>
      </c>
      <c r="R54" s="136">
        <v>60721.13</v>
      </c>
      <c r="S54" s="132">
        <v>300</v>
      </c>
      <c r="T54" s="132">
        <v>0</v>
      </c>
      <c r="U54" s="132">
        <v>300</v>
      </c>
      <c r="V54" s="132">
        <v>1</v>
      </c>
      <c r="W54" s="132">
        <v>250</v>
      </c>
      <c r="X54" s="132">
        <v>1</v>
      </c>
      <c r="Y54" s="132">
        <v>0</v>
      </c>
      <c r="Z54" s="136">
        <v>260701.69</v>
      </c>
      <c r="AA54" s="136">
        <v>1123.7141810344829</v>
      </c>
      <c r="AB54" s="132" t="s">
        <v>28</v>
      </c>
      <c r="AC54" s="152" t="s">
        <v>28</v>
      </c>
      <c r="AD54" s="152" t="s">
        <v>28</v>
      </c>
      <c r="AE54" s="136">
        <v>11491.32</v>
      </c>
      <c r="AF54" s="136">
        <v>60721.13</v>
      </c>
      <c r="AG54" s="158">
        <v>-2520.94</v>
      </c>
      <c r="AH54" s="158">
        <v>60721.13</v>
      </c>
      <c r="AI54" s="132">
        <v>1100</v>
      </c>
      <c r="AJ54" s="136">
        <v>980.25</v>
      </c>
      <c r="AK54" s="132" t="s">
        <v>24</v>
      </c>
      <c r="AL54" s="136" t="s">
        <v>24</v>
      </c>
      <c r="AM54" s="132" t="s">
        <v>24</v>
      </c>
      <c r="AN54" s="136" t="s">
        <v>24</v>
      </c>
      <c r="AO54" s="136">
        <v>76508.27</v>
      </c>
      <c r="AP54" s="136">
        <v>91314.47</v>
      </c>
      <c r="AQ54" s="136">
        <v>14806.199999999997</v>
      </c>
      <c r="AR54" s="136">
        <v>76317.11</v>
      </c>
      <c r="AS54" s="136">
        <v>167631.58000000002</v>
      </c>
      <c r="AT54" s="133">
        <v>68173.8</v>
      </c>
      <c r="AU54" s="133">
        <v>99457.780000000013</v>
      </c>
      <c r="AV54" s="130">
        <v>0.74658266099556836</v>
      </c>
      <c r="AW54" s="130">
        <v>0.40668828630023052</v>
      </c>
      <c r="AX54" s="133">
        <v>31983.24</v>
      </c>
      <c r="AY54" s="180">
        <v>4.8599999999999997E-2</v>
      </c>
    </row>
    <row r="55" spans="1:51">
      <c r="A55" s="118">
        <v>13073098</v>
      </c>
      <c r="B55" s="117">
        <v>5355</v>
      </c>
      <c r="C55" s="117" t="s">
        <v>77</v>
      </c>
      <c r="D55" s="132">
        <v>567</v>
      </c>
      <c r="E55" s="132">
        <v>-99300</v>
      </c>
      <c r="F55" s="136">
        <v>34380.26</v>
      </c>
      <c r="G55" s="132">
        <v>1</v>
      </c>
      <c r="H55" s="136">
        <v>21364.769999999997</v>
      </c>
      <c r="I55" s="136" t="s">
        <v>24</v>
      </c>
      <c r="J55" s="132">
        <v>1</v>
      </c>
      <c r="K55" s="136">
        <v>229935.39</v>
      </c>
      <c r="L55" s="152">
        <v>2016</v>
      </c>
      <c r="M55" s="132">
        <v>1</v>
      </c>
      <c r="N55" s="136">
        <v>2148591.5699999998</v>
      </c>
      <c r="O55" s="132">
        <v>1</v>
      </c>
      <c r="P55" s="136">
        <v>576197.9</v>
      </c>
      <c r="Q55" s="132">
        <v>1</v>
      </c>
      <c r="R55" s="136">
        <v>229935.39</v>
      </c>
      <c r="S55" s="132">
        <v>300</v>
      </c>
      <c r="T55" s="132">
        <v>0</v>
      </c>
      <c r="U55" s="132">
        <v>300</v>
      </c>
      <c r="V55" s="132">
        <v>1</v>
      </c>
      <c r="W55" s="132">
        <v>300</v>
      </c>
      <c r="X55" s="132">
        <v>1</v>
      </c>
      <c r="Y55" s="132">
        <v>0</v>
      </c>
      <c r="Z55" s="136">
        <v>576197.9</v>
      </c>
      <c r="AA55" s="136">
        <v>1016.2220458553792</v>
      </c>
      <c r="AB55" s="132" t="s">
        <v>28</v>
      </c>
      <c r="AC55" s="152" t="s">
        <v>28</v>
      </c>
      <c r="AD55" s="152" t="s">
        <v>28</v>
      </c>
      <c r="AE55" s="136">
        <v>86625.31</v>
      </c>
      <c r="AF55" s="136">
        <v>229935.39</v>
      </c>
      <c r="AG55" s="158">
        <v>34380.26</v>
      </c>
      <c r="AH55" s="158">
        <v>229935.39</v>
      </c>
      <c r="AI55" s="132">
        <v>2300</v>
      </c>
      <c r="AJ55" s="136">
        <v>2829.59</v>
      </c>
      <c r="AK55" s="132" t="s">
        <v>24</v>
      </c>
      <c r="AL55" s="136" t="s">
        <v>24</v>
      </c>
      <c r="AM55" s="132" t="s">
        <v>24</v>
      </c>
      <c r="AN55" s="136" t="s">
        <v>24</v>
      </c>
      <c r="AO55" s="136">
        <v>238889.5</v>
      </c>
      <c r="AP55" s="136">
        <v>281793.21999999997</v>
      </c>
      <c r="AQ55" s="136">
        <v>42903.719999999972</v>
      </c>
      <c r="AR55" s="136">
        <v>133386.51999999999</v>
      </c>
      <c r="AS55" s="136">
        <v>415179.74</v>
      </c>
      <c r="AT55" s="133">
        <v>156457.04999999999</v>
      </c>
      <c r="AU55" s="133">
        <v>258722.69</v>
      </c>
      <c r="AV55" s="130">
        <v>0.55521935552601298</v>
      </c>
      <c r="AW55" s="130">
        <v>0.37684172642913644</v>
      </c>
      <c r="AX55" s="133">
        <v>73401.02</v>
      </c>
      <c r="AY55" s="180">
        <v>1.8700000000000001E-2</v>
      </c>
    </row>
    <row r="56" spans="1:51">
      <c r="A56" s="118">
        <v>13073023</v>
      </c>
      <c r="B56" s="117">
        <v>5356</v>
      </c>
      <c r="C56" s="117" t="s">
        <v>78</v>
      </c>
      <c r="D56" s="132">
        <v>736</v>
      </c>
      <c r="E56" s="132">
        <v>-198900</v>
      </c>
      <c r="F56" s="136">
        <v>-42098.07</v>
      </c>
      <c r="G56" s="132">
        <v>0</v>
      </c>
      <c r="H56" s="136">
        <v>0</v>
      </c>
      <c r="I56" s="136">
        <v>-65994.820000000007</v>
      </c>
      <c r="J56" s="132">
        <v>0</v>
      </c>
      <c r="K56" s="136">
        <v>0</v>
      </c>
      <c r="L56" s="152">
        <v>2012</v>
      </c>
      <c r="M56" s="132">
        <v>0</v>
      </c>
      <c r="N56" s="136">
        <v>0</v>
      </c>
      <c r="O56" s="132">
        <v>1</v>
      </c>
      <c r="P56" s="136">
        <v>-472583.12</v>
      </c>
      <c r="Q56" s="132">
        <v>0</v>
      </c>
      <c r="R56" s="136">
        <v>0</v>
      </c>
      <c r="S56" s="132">
        <v>300</v>
      </c>
      <c r="T56" s="132">
        <v>0</v>
      </c>
      <c r="U56" s="132">
        <v>300</v>
      </c>
      <c r="V56" s="132">
        <v>1</v>
      </c>
      <c r="W56" s="132">
        <v>250</v>
      </c>
      <c r="X56" s="132">
        <v>1</v>
      </c>
      <c r="Y56" s="132">
        <v>0</v>
      </c>
      <c r="Z56" s="136">
        <v>148274.59</v>
      </c>
      <c r="AA56" s="136">
        <v>201.46004076086956</v>
      </c>
      <c r="AB56" s="132" t="s">
        <v>32</v>
      </c>
      <c r="AC56" s="152" t="s">
        <v>28</v>
      </c>
      <c r="AD56" s="152" t="s">
        <v>28</v>
      </c>
      <c r="AE56" s="136">
        <v>-278311.07</v>
      </c>
      <c r="AF56" s="136">
        <v>-472583.12</v>
      </c>
      <c r="AG56" s="158">
        <v>-42098.07</v>
      </c>
      <c r="AH56" s="158">
        <v>-472583.12</v>
      </c>
      <c r="AI56" s="132">
        <v>5000</v>
      </c>
      <c r="AJ56" s="136">
        <v>4587.3</v>
      </c>
      <c r="AK56" s="132">
        <v>0</v>
      </c>
      <c r="AL56" s="136">
        <v>0</v>
      </c>
      <c r="AM56" s="132">
        <v>0</v>
      </c>
      <c r="AN56" s="158">
        <v>0</v>
      </c>
      <c r="AO56" s="136">
        <v>197432.28</v>
      </c>
      <c r="AP56" s="136">
        <v>236909.4</v>
      </c>
      <c r="AQ56" s="136">
        <v>39477.119999999995</v>
      </c>
      <c r="AR56" s="136">
        <v>247926.56</v>
      </c>
      <c r="AS56" s="136">
        <v>484835.95999999996</v>
      </c>
      <c r="AT56" s="136">
        <v>195972.51</v>
      </c>
      <c r="AU56" s="136">
        <v>288863.45</v>
      </c>
      <c r="AV56" s="136">
        <v>82.72044503088523</v>
      </c>
      <c r="AW56" s="136">
        <v>40.420374346820317</v>
      </c>
      <c r="AX56" s="136">
        <v>109956.04</v>
      </c>
      <c r="AY56" s="180">
        <v>9.2999999999999992E-3</v>
      </c>
    </row>
    <row r="57" spans="1:51">
      <c r="A57" s="118">
        <v>13073090</v>
      </c>
      <c r="B57" s="117">
        <v>5356</v>
      </c>
      <c r="C57" s="117" t="s">
        <v>79</v>
      </c>
      <c r="D57" s="132">
        <v>5131</v>
      </c>
      <c r="E57" s="132">
        <v>54500</v>
      </c>
      <c r="F57" s="136">
        <v>260734.53</v>
      </c>
      <c r="G57" s="132">
        <v>1</v>
      </c>
      <c r="H57" s="136">
        <v>613116.53</v>
      </c>
      <c r="I57" s="136">
        <v>0</v>
      </c>
      <c r="J57" s="132">
        <v>1</v>
      </c>
      <c r="K57" s="136">
        <v>170313.91</v>
      </c>
      <c r="L57" s="152" t="s">
        <v>24</v>
      </c>
      <c r="M57" s="132">
        <v>0</v>
      </c>
      <c r="N57" s="136">
        <v>0</v>
      </c>
      <c r="O57" s="132">
        <v>0</v>
      </c>
      <c r="P57" s="136">
        <v>0</v>
      </c>
      <c r="Q57" s="132">
        <v>1</v>
      </c>
      <c r="R57" s="136">
        <v>170313.91</v>
      </c>
      <c r="S57" s="132">
        <v>300</v>
      </c>
      <c r="T57" s="132">
        <v>0</v>
      </c>
      <c r="U57" s="132">
        <v>330</v>
      </c>
      <c r="V57" s="132">
        <v>1</v>
      </c>
      <c r="W57" s="132">
        <v>290</v>
      </c>
      <c r="X57" s="132">
        <v>1</v>
      </c>
      <c r="Y57" s="132">
        <v>0</v>
      </c>
      <c r="Z57" s="136">
        <v>914460.3</v>
      </c>
      <c r="AA57" s="136">
        <v>178.22262716819336</v>
      </c>
      <c r="AB57" s="132" t="s">
        <v>32</v>
      </c>
      <c r="AC57" s="152" t="s">
        <v>32</v>
      </c>
      <c r="AD57" s="152" t="s">
        <v>28</v>
      </c>
      <c r="AE57" s="136">
        <v>-656602.31999999995</v>
      </c>
      <c r="AF57" s="136">
        <v>170313.91</v>
      </c>
      <c r="AG57" s="158">
        <v>260734.53</v>
      </c>
      <c r="AH57" s="158">
        <v>170313.91</v>
      </c>
      <c r="AI57" s="132">
        <v>40000</v>
      </c>
      <c r="AJ57" s="136">
        <v>41182.379999999997</v>
      </c>
      <c r="AK57" s="132">
        <v>0</v>
      </c>
      <c r="AL57" s="136">
        <v>0</v>
      </c>
      <c r="AM57" s="132">
        <v>0</v>
      </c>
      <c r="AN57" s="158">
        <v>0</v>
      </c>
      <c r="AO57" s="136">
        <v>2003816.6</v>
      </c>
      <c r="AP57" s="136">
        <v>2475818.4</v>
      </c>
      <c r="AQ57" s="136">
        <v>472001.79999999981</v>
      </c>
      <c r="AR57" s="136">
        <v>1375868.7</v>
      </c>
      <c r="AS57" s="136">
        <v>3851687.0999999996</v>
      </c>
      <c r="AT57" s="136">
        <v>1535361.44</v>
      </c>
      <c r="AU57" s="136">
        <v>2316325.66</v>
      </c>
      <c r="AV57" s="136">
        <v>62.01429959483297</v>
      </c>
      <c r="AW57" s="136">
        <v>39.862050061127761</v>
      </c>
      <c r="AX57" s="136">
        <v>861457.75</v>
      </c>
      <c r="AY57" s="180">
        <v>1.4E-2</v>
      </c>
    </row>
    <row r="58" spans="1:51">
      <c r="A58" s="118">
        <v>13073102</v>
      </c>
      <c r="B58" s="117">
        <v>5356</v>
      </c>
      <c r="C58" s="117" t="s">
        <v>80</v>
      </c>
      <c r="D58" s="132">
        <v>1147</v>
      </c>
      <c r="E58" s="132">
        <v>-201700</v>
      </c>
      <c r="F58" s="136">
        <v>-243946.12</v>
      </c>
      <c r="G58" s="132">
        <v>0</v>
      </c>
      <c r="H58" s="136">
        <v>0</v>
      </c>
      <c r="I58" s="136">
        <v>-253743.09</v>
      </c>
      <c r="J58" s="132">
        <v>1</v>
      </c>
      <c r="K58" s="136">
        <v>210434.3</v>
      </c>
      <c r="L58" s="152">
        <v>2014</v>
      </c>
      <c r="M58" s="132">
        <v>0</v>
      </c>
      <c r="N58" s="136">
        <v>0</v>
      </c>
      <c r="O58" s="132">
        <v>0</v>
      </c>
      <c r="P58" s="136">
        <v>0</v>
      </c>
      <c r="Q58" s="132">
        <v>1</v>
      </c>
      <c r="R58" s="136">
        <v>210434.3</v>
      </c>
      <c r="S58" s="132">
        <v>250</v>
      </c>
      <c r="T58" s="132">
        <v>1</v>
      </c>
      <c r="U58" s="132">
        <v>300</v>
      </c>
      <c r="V58" s="132">
        <v>1</v>
      </c>
      <c r="W58" s="132">
        <v>250</v>
      </c>
      <c r="X58" s="132">
        <v>1</v>
      </c>
      <c r="Y58" s="132">
        <v>1</v>
      </c>
      <c r="Z58" s="136">
        <v>75990.8</v>
      </c>
      <c r="AA58" s="136">
        <v>66.251787271142106</v>
      </c>
      <c r="AB58" s="132" t="s">
        <v>28</v>
      </c>
      <c r="AC58" s="152" t="s">
        <v>28</v>
      </c>
      <c r="AD58" s="152" t="s">
        <v>28</v>
      </c>
      <c r="AE58" s="136">
        <v>-411551.5</v>
      </c>
      <c r="AF58" s="136">
        <v>210434.3</v>
      </c>
      <c r="AG58" s="158">
        <v>-243946.12</v>
      </c>
      <c r="AH58" s="158">
        <v>210434.3</v>
      </c>
      <c r="AI58" s="132">
        <v>6500</v>
      </c>
      <c r="AJ58" s="136">
        <v>4176.95</v>
      </c>
      <c r="AK58" s="132">
        <v>0</v>
      </c>
      <c r="AL58" s="136">
        <v>0</v>
      </c>
      <c r="AM58" s="132">
        <v>0</v>
      </c>
      <c r="AN58" s="158">
        <v>0</v>
      </c>
      <c r="AO58" s="136">
        <v>554060.56999999995</v>
      </c>
      <c r="AP58" s="136">
        <v>433758.41</v>
      </c>
      <c r="AQ58" s="136">
        <v>-120302.15999999997</v>
      </c>
      <c r="AR58" s="136">
        <v>243315.36</v>
      </c>
      <c r="AS58" s="136">
        <v>677073.77</v>
      </c>
      <c r="AT58" s="136">
        <v>383514.51</v>
      </c>
      <c r="AU58" s="136">
        <v>293559.26</v>
      </c>
      <c r="AV58" s="136">
        <v>88.416616521625485</v>
      </c>
      <c r="AW58" s="136">
        <v>56.642943057740958</v>
      </c>
      <c r="AX58" s="136">
        <v>215181.93</v>
      </c>
      <c r="AY58" s="180">
        <v>1.06E-2</v>
      </c>
    </row>
    <row r="59" spans="1:51">
      <c r="A59" s="118">
        <v>13073006</v>
      </c>
      <c r="B59" s="117">
        <v>5357</v>
      </c>
      <c r="C59" s="117" t="s">
        <v>81</v>
      </c>
      <c r="D59" s="154">
        <v>853</v>
      </c>
      <c r="E59" s="154">
        <v>-79750.61</v>
      </c>
      <c r="F59" s="139">
        <v>113356.17</v>
      </c>
      <c r="G59" s="154">
        <v>1</v>
      </c>
      <c r="H59" s="139">
        <v>42529.47</v>
      </c>
      <c r="I59" s="139" t="s">
        <v>169</v>
      </c>
      <c r="J59" s="154">
        <v>1</v>
      </c>
      <c r="K59" s="139">
        <v>935007</v>
      </c>
      <c r="L59" s="144" t="s">
        <v>24</v>
      </c>
      <c r="M59" s="154">
        <v>0</v>
      </c>
      <c r="N59" s="139">
        <v>0</v>
      </c>
      <c r="O59" s="154">
        <v>0</v>
      </c>
      <c r="P59" s="139">
        <v>0</v>
      </c>
      <c r="Q59" s="154">
        <v>1</v>
      </c>
      <c r="R59" s="139">
        <v>629908.15</v>
      </c>
      <c r="S59" s="154">
        <v>300</v>
      </c>
      <c r="T59" s="154">
        <v>0</v>
      </c>
      <c r="U59" s="154">
        <v>335</v>
      </c>
      <c r="V59" s="154">
        <v>1</v>
      </c>
      <c r="W59" s="154">
        <v>400</v>
      </c>
      <c r="X59" s="154">
        <v>0</v>
      </c>
      <c r="Y59" s="154">
        <v>0</v>
      </c>
      <c r="Z59" s="139">
        <v>936562.47</v>
      </c>
      <c r="AA59" s="139">
        <v>1097.96</v>
      </c>
      <c r="AB59" s="154" t="s">
        <v>210</v>
      </c>
      <c r="AC59" s="139" t="s">
        <v>210</v>
      </c>
      <c r="AD59" s="139" t="s">
        <v>82</v>
      </c>
      <c r="AE59" s="136">
        <v>143544.25</v>
      </c>
      <c r="AF59" s="136">
        <v>80957.14</v>
      </c>
      <c r="AG59" s="159">
        <v>113356.17</v>
      </c>
      <c r="AH59" s="159">
        <v>627926.9</v>
      </c>
      <c r="AI59" s="154">
        <v>1900</v>
      </c>
      <c r="AJ59" s="139">
        <v>1747.5</v>
      </c>
      <c r="AK59" s="154">
        <v>0</v>
      </c>
      <c r="AL59" s="139">
        <v>0</v>
      </c>
      <c r="AM59" s="154">
        <v>21500</v>
      </c>
      <c r="AN59" s="159">
        <v>22252.79</v>
      </c>
      <c r="AO59" s="139">
        <v>439871.48</v>
      </c>
      <c r="AP59" s="139">
        <v>542052</v>
      </c>
      <c r="AQ59" s="139">
        <v>102180.52000000002</v>
      </c>
      <c r="AR59" s="139">
        <v>156751.03</v>
      </c>
      <c r="AS59" s="139">
        <v>698803.03</v>
      </c>
      <c r="AT59" s="139">
        <v>248355.07</v>
      </c>
      <c r="AU59" s="139">
        <v>465384.82059999998</v>
      </c>
      <c r="AV59" s="138">
        <v>0.45817570897257087</v>
      </c>
      <c r="AW59" s="138">
        <v>0.34796298533858022</v>
      </c>
      <c r="AX59" s="139">
        <v>138646.98183026578</v>
      </c>
      <c r="AY59" s="180">
        <v>1.84E-2</v>
      </c>
    </row>
    <row r="60" spans="1:51">
      <c r="A60" s="118">
        <v>13073026</v>
      </c>
      <c r="B60" s="117">
        <v>5357</v>
      </c>
      <c r="C60" s="117" t="s">
        <v>83</v>
      </c>
      <c r="D60" s="154">
        <v>404</v>
      </c>
      <c r="E60" s="154">
        <v>-69800</v>
      </c>
      <c r="F60" s="139">
        <v>67906.47</v>
      </c>
      <c r="G60" s="154">
        <v>1</v>
      </c>
      <c r="H60" s="139">
        <v>49769.18</v>
      </c>
      <c r="I60" s="139" t="s">
        <v>169</v>
      </c>
      <c r="J60" s="154">
        <v>1</v>
      </c>
      <c r="K60" s="139">
        <v>21833</v>
      </c>
      <c r="L60" s="144" t="s">
        <v>24</v>
      </c>
      <c r="M60" s="154">
        <v>0</v>
      </c>
      <c r="N60" s="139">
        <v>0</v>
      </c>
      <c r="O60" s="154">
        <v>0</v>
      </c>
      <c r="P60" s="139">
        <v>0</v>
      </c>
      <c r="Q60" s="154">
        <v>0</v>
      </c>
      <c r="R60" s="139" t="s">
        <v>24</v>
      </c>
      <c r="S60" s="154">
        <v>350</v>
      </c>
      <c r="T60" s="154">
        <v>0</v>
      </c>
      <c r="U60" s="154">
        <v>400</v>
      </c>
      <c r="V60" s="154">
        <v>0</v>
      </c>
      <c r="W60" s="154">
        <v>305</v>
      </c>
      <c r="X60" s="154">
        <v>0</v>
      </c>
      <c r="Y60" s="154">
        <v>0</v>
      </c>
      <c r="Z60" s="139">
        <v>12183.85</v>
      </c>
      <c r="AA60" s="139">
        <v>30.16</v>
      </c>
      <c r="AB60" s="154" t="s">
        <v>210</v>
      </c>
      <c r="AC60" s="139" t="s">
        <v>210</v>
      </c>
      <c r="AD60" s="139" t="s">
        <v>82</v>
      </c>
      <c r="AE60" s="136">
        <v>34983.129999999997</v>
      </c>
      <c r="AF60" s="136">
        <v>49769.18</v>
      </c>
      <c r="AG60" s="159">
        <v>67906.47</v>
      </c>
      <c r="AH60" s="159">
        <v>17511.740000000002</v>
      </c>
      <c r="AI60" s="154">
        <v>900</v>
      </c>
      <c r="AJ60" s="139">
        <v>864.59</v>
      </c>
      <c r="AK60" s="154">
        <v>0</v>
      </c>
      <c r="AL60" s="139">
        <v>0</v>
      </c>
      <c r="AM60" s="154">
        <v>8900</v>
      </c>
      <c r="AN60" s="159">
        <v>8709.8700000000008</v>
      </c>
      <c r="AO60" s="139">
        <v>143755.82</v>
      </c>
      <c r="AP60" s="139">
        <v>230999</v>
      </c>
      <c r="AQ60" s="139">
        <v>87243.18</v>
      </c>
      <c r="AR60" s="139">
        <v>110920.45</v>
      </c>
      <c r="AS60" s="139">
        <v>341919.45</v>
      </c>
      <c r="AT60" s="139">
        <v>107212.92</v>
      </c>
      <c r="AU60" s="139">
        <v>245276.29959999997</v>
      </c>
      <c r="AV60" s="138">
        <v>0.46412664297248041</v>
      </c>
      <c r="AW60" s="138">
        <v>0.30415917383428803</v>
      </c>
      <c r="AX60" s="139">
        <v>59852.735992061265</v>
      </c>
      <c r="AY60" s="180">
        <v>9.4000000000000004E-3</v>
      </c>
    </row>
    <row r="61" spans="1:51">
      <c r="A61" s="118">
        <v>13073031</v>
      </c>
      <c r="B61" s="117">
        <v>5357</v>
      </c>
      <c r="C61" s="117" t="s">
        <v>84</v>
      </c>
      <c r="D61" s="154">
        <v>1224</v>
      </c>
      <c r="E61" s="154">
        <v>-114900</v>
      </c>
      <c r="F61" s="139">
        <v>141106.43</v>
      </c>
      <c r="G61" s="154">
        <v>1</v>
      </c>
      <c r="H61" s="139">
        <v>75251.02</v>
      </c>
      <c r="I61" s="139"/>
      <c r="J61" s="154">
        <v>1</v>
      </c>
      <c r="K61" s="139">
        <v>689225</v>
      </c>
      <c r="L61" s="144" t="s">
        <v>24</v>
      </c>
      <c r="M61" s="154">
        <v>0</v>
      </c>
      <c r="N61" s="139">
        <v>0</v>
      </c>
      <c r="O61" s="154">
        <v>0</v>
      </c>
      <c r="P61" s="139">
        <v>0</v>
      </c>
      <c r="Q61" s="154">
        <v>1</v>
      </c>
      <c r="R61" s="139">
        <v>7635.06</v>
      </c>
      <c r="S61" s="154">
        <v>300</v>
      </c>
      <c r="T61" s="154">
        <v>0</v>
      </c>
      <c r="U61" s="154">
        <v>335</v>
      </c>
      <c r="V61" s="154">
        <v>1</v>
      </c>
      <c r="W61" s="154">
        <v>400</v>
      </c>
      <c r="X61" s="154">
        <v>0</v>
      </c>
      <c r="Y61" s="154">
        <v>0</v>
      </c>
      <c r="Z61" s="139">
        <v>863973.48</v>
      </c>
      <c r="AA61" s="139">
        <v>705.86068627450982</v>
      </c>
      <c r="AB61" s="154" t="s">
        <v>210</v>
      </c>
      <c r="AC61" s="139" t="s">
        <v>210</v>
      </c>
      <c r="AD61" s="139" t="s">
        <v>82</v>
      </c>
      <c r="AE61" s="136">
        <v>93242.93</v>
      </c>
      <c r="AF61" s="136">
        <v>-3089.42</v>
      </c>
      <c r="AG61" s="159">
        <v>141106.43</v>
      </c>
      <c r="AH61" s="159">
        <v>-19693.96</v>
      </c>
      <c r="AI61" s="154">
        <v>2300</v>
      </c>
      <c r="AJ61" s="139">
        <v>2149.83</v>
      </c>
      <c r="AK61" s="154">
        <v>0</v>
      </c>
      <c r="AL61" s="139">
        <v>0</v>
      </c>
      <c r="AM61" s="154">
        <v>8100</v>
      </c>
      <c r="AN61" s="159">
        <v>8425.67</v>
      </c>
      <c r="AO61" s="139">
        <v>764229.95</v>
      </c>
      <c r="AP61" s="139">
        <v>1052920</v>
      </c>
      <c r="AQ61" s="139">
        <v>288690.05000000005</v>
      </c>
      <c r="AR61" s="139">
        <v>150575.25</v>
      </c>
      <c r="AS61" s="139">
        <v>1203495.25</v>
      </c>
      <c r="AT61" s="139">
        <v>395935.96</v>
      </c>
      <c r="AU61" s="139">
        <v>821907.68050000013</v>
      </c>
      <c r="AV61" s="138">
        <v>0.37603608963643959</v>
      </c>
      <c r="AW61" s="138">
        <v>0.32511228822814353</v>
      </c>
      <c r="AX61" s="139">
        <v>221035.64296007282</v>
      </c>
      <c r="AY61" s="180">
        <v>1.09E-2</v>
      </c>
    </row>
    <row r="62" spans="1:51">
      <c r="A62" s="118">
        <v>13073048</v>
      </c>
      <c r="B62" s="117">
        <v>5357</v>
      </c>
      <c r="C62" s="117" t="s">
        <v>85</v>
      </c>
      <c r="D62" s="154">
        <v>385</v>
      </c>
      <c r="E62" s="154">
        <v>-77054.679999999993</v>
      </c>
      <c r="F62" s="139">
        <v>-20125.689999999999</v>
      </c>
      <c r="G62" s="154">
        <v>0</v>
      </c>
      <c r="H62" s="139" t="s">
        <v>169</v>
      </c>
      <c r="I62" s="139">
        <v>-25992.83</v>
      </c>
      <c r="J62" s="154">
        <v>1</v>
      </c>
      <c r="K62" s="139">
        <v>123759</v>
      </c>
      <c r="L62" s="144" t="s">
        <v>24</v>
      </c>
      <c r="M62" s="154">
        <v>0</v>
      </c>
      <c r="N62" s="139">
        <v>0</v>
      </c>
      <c r="O62" s="154">
        <v>0</v>
      </c>
      <c r="P62" s="139">
        <v>0</v>
      </c>
      <c r="Q62" s="154">
        <v>1</v>
      </c>
      <c r="R62" s="139">
        <v>148506.94</v>
      </c>
      <c r="S62" s="154">
        <v>300</v>
      </c>
      <c r="T62" s="154">
        <v>0</v>
      </c>
      <c r="U62" s="154">
        <v>335</v>
      </c>
      <c r="V62" s="154">
        <v>1</v>
      </c>
      <c r="W62" s="154">
        <v>305</v>
      </c>
      <c r="X62" s="154">
        <v>0</v>
      </c>
      <c r="Y62" s="154">
        <v>0</v>
      </c>
      <c r="Z62" s="139">
        <v>114187.13</v>
      </c>
      <c r="AA62" s="139">
        <v>296.58994805194806</v>
      </c>
      <c r="AB62" s="154" t="s">
        <v>210</v>
      </c>
      <c r="AC62" s="139" t="s">
        <v>210</v>
      </c>
      <c r="AD62" s="139" t="s">
        <v>82</v>
      </c>
      <c r="AE62" s="136">
        <v>-77826.539999999994</v>
      </c>
      <c r="AF62" s="136">
        <v>-147360.54</v>
      </c>
      <c r="AG62" s="159">
        <v>-20125.689999999999</v>
      </c>
      <c r="AH62" s="159">
        <v>204348.2</v>
      </c>
      <c r="AI62" s="154">
        <v>900</v>
      </c>
      <c r="AJ62" s="139">
        <v>917.92</v>
      </c>
      <c r="AK62" s="154">
        <v>0</v>
      </c>
      <c r="AL62" s="139">
        <v>0</v>
      </c>
      <c r="AM62" s="154">
        <v>16100</v>
      </c>
      <c r="AN62" s="159">
        <v>14241.02</v>
      </c>
      <c r="AO62" s="139">
        <v>103223.25</v>
      </c>
      <c r="AP62" s="139">
        <v>136528</v>
      </c>
      <c r="AQ62" s="139">
        <v>33304.75</v>
      </c>
      <c r="AR62" s="139">
        <v>122378.63</v>
      </c>
      <c r="AS62" s="139">
        <v>258906.63</v>
      </c>
      <c r="AT62" s="139">
        <v>99993.35</v>
      </c>
      <c r="AU62" s="139">
        <v>170575.2064</v>
      </c>
      <c r="AV62" s="138">
        <v>0.73239858197585839</v>
      </c>
      <c r="AW62" s="138">
        <v>0.36956650177411887</v>
      </c>
      <c r="AX62" s="139">
        <v>55822.15924470326</v>
      </c>
      <c r="AY62" s="180">
        <v>1.23E-2</v>
      </c>
    </row>
    <row r="63" spans="1:51">
      <c r="A63" s="118">
        <v>13073056</v>
      </c>
      <c r="B63" s="117">
        <v>5357</v>
      </c>
      <c r="C63" s="117" t="s">
        <v>86</v>
      </c>
      <c r="D63" s="154">
        <v>594</v>
      </c>
      <c r="E63" s="154">
        <v>-22610.55</v>
      </c>
      <c r="F63" s="139">
        <v>76434.34</v>
      </c>
      <c r="G63" s="1034">
        <v>1</v>
      </c>
      <c r="H63" s="139" t="s">
        <v>169</v>
      </c>
      <c r="I63" s="139">
        <v>-147933.73000000001</v>
      </c>
      <c r="J63" s="154">
        <v>1</v>
      </c>
      <c r="K63" s="139">
        <v>243035</v>
      </c>
      <c r="L63" s="144" t="s">
        <v>24</v>
      </c>
      <c r="M63" s="154">
        <v>0</v>
      </c>
      <c r="N63" s="139">
        <v>0</v>
      </c>
      <c r="O63" s="154">
        <v>1</v>
      </c>
      <c r="P63" s="139">
        <v>200000</v>
      </c>
      <c r="Q63" s="154">
        <v>0</v>
      </c>
      <c r="R63" s="139" t="s">
        <v>24</v>
      </c>
      <c r="S63" s="154">
        <v>350</v>
      </c>
      <c r="T63" s="154">
        <v>0</v>
      </c>
      <c r="U63" s="154">
        <v>400</v>
      </c>
      <c r="V63" s="154">
        <v>0</v>
      </c>
      <c r="W63" s="154">
        <v>305</v>
      </c>
      <c r="X63" s="154">
        <v>0</v>
      </c>
      <c r="Y63" s="154">
        <v>0</v>
      </c>
      <c r="Z63" s="139">
        <v>24957.03</v>
      </c>
      <c r="AA63" s="139">
        <v>42.015202020202018</v>
      </c>
      <c r="AB63" s="154" t="s">
        <v>210</v>
      </c>
      <c r="AC63" s="139" t="s">
        <v>210</v>
      </c>
      <c r="AD63" s="139" t="s">
        <v>82</v>
      </c>
      <c r="AE63" s="136">
        <v>-48615.53</v>
      </c>
      <c r="AF63" s="136">
        <v>-147933.73000000001</v>
      </c>
      <c r="AG63" s="159">
        <v>76434.34</v>
      </c>
      <c r="AH63" s="159">
        <v>-176108.86</v>
      </c>
      <c r="AI63" s="154">
        <v>1000</v>
      </c>
      <c r="AJ63" s="139">
        <v>933.08</v>
      </c>
      <c r="AK63" s="154">
        <v>0</v>
      </c>
      <c r="AL63" s="139">
        <v>0</v>
      </c>
      <c r="AM63" s="154">
        <v>3100</v>
      </c>
      <c r="AN63" s="159">
        <v>2058.4299999999998</v>
      </c>
      <c r="AO63" s="139">
        <v>262444.67</v>
      </c>
      <c r="AP63" s="139">
        <v>333436</v>
      </c>
      <c r="AQ63" s="139">
        <v>70991.330000000016</v>
      </c>
      <c r="AR63" s="139">
        <v>122765.17</v>
      </c>
      <c r="AS63" s="139">
        <v>456201.17</v>
      </c>
      <c r="AT63" s="139">
        <v>174017.4</v>
      </c>
      <c r="AU63" s="139">
        <v>293882.29550000001</v>
      </c>
      <c r="AV63" s="138">
        <v>0.52189084112093476</v>
      </c>
      <c r="AW63" s="138">
        <v>0.3719114857338271</v>
      </c>
      <c r="AX63" s="139">
        <v>97147.039654773092</v>
      </c>
      <c r="AY63" s="180">
        <v>2.3999999999999998E-3</v>
      </c>
    </row>
    <row r="64" spans="1:51">
      <c r="A64" s="118">
        <v>13073084</v>
      </c>
      <c r="B64" s="117">
        <v>5357</v>
      </c>
      <c r="C64" s="117" t="s">
        <v>87</v>
      </c>
      <c r="D64" s="154">
        <v>2442</v>
      </c>
      <c r="E64" s="154">
        <v>-465100</v>
      </c>
      <c r="F64" s="139">
        <v>38209.39</v>
      </c>
      <c r="G64" s="154">
        <v>0</v>
      </c>
      <c r="H64" s="139" t="s">
        <v>169</v>
      </c>
      <c r="I64" s="139">
        <v>525400</v>
      </c>
      <c r="J64" s="154">
        <v>0</v>
      </c>
      <c r="K64" s="139" t="s">
        <v>24</v>
      </c>
      <c r="L64" s="144">
        <v>2009</v>
      </c>
      <c r="M64" s="154">
        <v>0</v>
      </c>
      <c r="N64" s="139">
        <v>0</v>
      </c>
      <c r="O64" s="154">
        <v>1</v>
      </c>
      <c r="P64" s="139">
        <v>1300000</v>
      </c>
      <c r="Q64" s="154">
        <v>0</v>
      </c>
      <c r="R64" s="139" t="s">
        <v>24</v>
      </c>
      <c r="S64" s="154">
        <v>300</v>
      </c>
      <c r="T64" s="154">
        <v>0</v>
      </c>
      <c r="U64" s="154">
        <v>335</v>
      </c>
      <c r="V64" s="154">
        <v>1</v>
      </c>
      <c r="W64" s="154">
        <v>400</v>
      </c>
      <c r="X64" s="154">
        <v>0</v>
      </c>
      <c r="Y64" s="154">
        <v>0</v>
      </c>
      <c r="Z64" s="139">
        <v>720461.93</v>
      </c>
      <c r="AA64" s="139">
        <v>295.02945536445537</v>
      </c>
      <c r="AB64" s="154" t="s">
        <v>210</v>
      </c>
      <c r="AC64" s="139" t="s">
        <v>210</v>
      </c>
      <c r="AD64" s="139" t="s">
        <v>82</v>
      </c>
      <c r="AE64" s="136" t="s">
        <v>24</v>
      </c>
      <c r="AF64" s="136" t="s">
        <v>24</v>
      </c>
      <c r="AG64" s="159">
        <v>38209.39</v>
      </c>
      <c r="AH64" s="159">
        <v>-285824.21000000002</v>
      </c>
      <c r="AI64" s="154">
        <v>4100</v>
      </c>
      <c r="AJ64" s="139">
        <v>4141.2</v>
      </c>
      <c r="AK64" s="154">
        <v>800</v>
      </c>
      <c r="AL64" s="139">
        <v>560</v>
      </c>
      <c r="AM64" s="154">
        <v>19600</v>
      </c>
      <c r="AN64" s="159">
        <v>23595.38</v>
      </c>
      <c r="AO64" s="139">
        <v>1350804.97</v>
      </c>
      <c r="AP64" s="139">
        <v>1595401</v>
      </c>
      <c r="AQ64" s="139">
        <v>244596.03000000003</v>
      </c>
      <c r="AR64" s="139">
        <v>413085.72</v>
      </c>
      <c r="AS64" s="139">
        <v>2008486.72</v>
      </c>
      <c r="AT64" s="139">
        <v>777063.83</v>
      </c>
      <c r="AU64" s="139">
        <v>1231423.1004999999</v>
      </c>
      <c r="AV64" s="138">
        <v>0.48706476898284506</v>
      </c>
      <c r="AW64" s="138">
        <v>0.38689009579311534</v>
      </c>
      <c r="AX64" s="139">
        <v>433804.43222723034</v>
      </c>
      <c r="AY64" s="180">
        <v>2.3E-2</v>
      </c>
    </row>
    <row r="65" spans="1:51">
      <c r="A65" s="118">
        <v>13073091</v>
      </c>
      <c r="B65" s="117">
        <v>5357</v>
      </c>
      <c r="C65" s="117" t="s">
        <v>88</v>
      </c>
      <c r="D65" s="154">
        <v>373</v>
      </c>
      <c r="E65" s="154">
        <v>20500</v>
      </c>
      <c r="F65" s="139">
        <v>119408.72</v>
      </c>
      <c r="G65" s="154">
        <v>1</v>
      </c>
      <c r="H65" s="139">
        <v>112546.93</v>
      </c>
      <c r="I65" s="139" t="s">
        <v>169</v>
      </c>
      <c r="J65" s="154">
        <v>1</v>
      </c>
      <c r="K65" s="139">
        <v>393141</v>
      </c>
      <c r="L65" s="144" t="s">
        <v>24</v>
      </c>
      <c r="M65" s="154">
        <v>0</v>
      </c>
      <c r="N65" s="139">
        <v>0</v>
      </c>
      <c r="O65" s="154">
        <v>0</v>
      </c>
      <c r="P65" s="139">
        <v>0</v>
      </c>
      <c r="Q65" s="154">
        <v>1</v>
      </c>
      <c r="R65" s="139">
        <v>118360.69</v>
      </c>
      <c r="S65" s="154">
        <v>335</v>
      </c>
      <c r="T65" s="154">
        <v>0</v>
      </c>
      <c r="U65" s="154">
        <v>335</v>
      </c>
      <c r="V65" s="154">
        <v>1</v>
      </c>
      <c r="W65" s="154">
        <v>305</v>
      </c>
      <c r="X65" s="154">
        <v>0</v>
      </c>
      <c r="Y65" s="154">
        <v>0</v>
      </c>
      <c r="Z65" s="139">
        <v>0</v>
      </c>
      <c r="AA65" s="139">
        <v>0</v>
      </c>
      <c r="AB65" s="154" t="s">
        <v>210</v>
      </c>
      <c r="AC65" s="139" t="s">
        <v>210</v>
      </c>
      <c r="AD65" s="139" t="s">
        <v>82</v>
      </c>
      <c r="AE65" s="136">
        <v>220910.53</v>
      </c>
      <c r="AF65" s="136">
        <v>112546.93</v>
      </c>
      <c r="AG65" s="182">
        <v>119408.72</v>
      </c>
      <c r="AH65" s="159">
        <v>118358.9</v>
      </c>
      <c r="AI65" s="154">
        <v>900</v>
      </c>
      <c r="AJ65" s="139">
        <v>920.59</v>
      </c>
      <c r="AK65" s="154">
        <v>0</v>
      </c>
      <c r="AL65" s="139">
        <v>0</v>
      </c>
      <c r="AM65" s="154">
        <v>5700</v>
      </c>
      <c r="AN65" s="159">
        <v>7955.49</v>
      </c>
      <c r="AO65" s="139">
        <v>111152.92</v>
      </c>
      <c r="AP65" s="139">
        <v>170883</v>
      </c>
      <c r="AQ65" s="139">
        <v>59730.080000000002</v>
      </c>
      <c r="AR65" s="139">
        <v>114690.12</v>
      </c>
      <c r="AS65" s="139">
        <v>285573.12</v>
      </c>
      <c r="AT65" s="139">
        <v>86817.49</v>
      </c>
      <c r="AU65" s="139">
        <v>208778.51529999997</v>
      </c>
      <c r="AV65" s="138">
        <v>0.50805208651533507</v>
      </c>
      <c r="AW65" s="138">
        <v>0.29370313053648428</v>
      </c>
      <c r="AX65" s="139">
        <v>48466.817949635224</v>
      </c>
      <c r="AY65" s="180">
        <v>1.37E-2</v>
      </c>
    </row>
    <row r="66" spans="1:51" ht="15.75" thickBot="1">
      <c r="A66" s="118">
        <v>13073106</v>
      </c>
      <c r="B66" s="117">
        <v>5357</v>
      </c>
      <c r="C66" s="117" t="s">
        <v>89</v>
      </c>
      <c r="D66" s="154">
        <v>655</v>
      </c>
      <c r="E66" s="154">
        <v>-71200</v>
      </c>
      <c r="F66" s="139">
        <v>68342.33</v>
      </c>
      <c r="G66" s="154">
        <v>0</v>
      </c>
      <c r="H66" s="139" t="s">
        <v>169</v>
      </c>
      <c r="I66" s="139">
        <v>-31145.83</v>
      </c>
      <c r="J66" s="154">
        <v>1</v>
      </c>
      <c r="K66" s="139">
        <v>207380</v>
      </c>
      <c r="L66" s="144" t="s">
        <v>24</v>
      </c>
      <c r="M66" s="154">
        <v>0</v>
      </c>
      <c r="N66" s="139">
        <v>0</v>
      </c>
      <c r="O66" s="154">
        <v>0</v>
      </c>
      <c r="P66" s="139">
        <v>0</v>
      </c>
      <c r="Q66" s="154">
        <v>1</v>
      </c>
      <c r="R66" s="139">
        <v>119176.39</v>
      </c>
      <c r="S66" s="154">
        <v>300</v>
      </c>
      <c r="T66" s="154">
        <v>0</v>
      </c>
      <c r="U66" s="154">
        <v>350</v>
      </c>
      <c r="V66" s="154">
        <v>0</v>
      </c>
      <c r="W66" s="154">
        <v>350</v>
      </c>
      <c r="X66" s="154">
        <v>0</v>
      </c>
      <c r="Y66" s="154">
        <v>0</v>
      </c>
      <c r="Z66" s="139">
        <v>787398.05</v>
      </c>
      <c r="AA66" s="139">
        <v>1202.1300000000001</v>
      </c>
      <c r="AB66" s="154" t="s">
        <v>210</v>
      </c>
      <c r="AC66" s="139" t="s">
        <v>210</v>
      </c>
      <c r="AD66" s="139" t="s">
        <v>82</v>
      </c>
      <c r="AE66" s="136">
        <v>-18958.3</v>
      </c>
      <c r="AF66" s="136">
        <v>102278.43</v>
      </c>
      <c r="AG66" s="159">
        <v>68342.33</v>
      </c>
      <c r="AH66" s="159">
        <v>290217.17</v>
      </c>
      <c r="AI66" s="154">
        <v>2500</v>
      </c>
      <c r="AJ66" s="139">
        <v>2622.9</v>
      </c>
      <c r="AK66" s="154">
        <v>0</v>
      </c>
      <c r="AL66" s="139">
        <v>0</v>
      </c>
      <c r="AM66" s="154">
        <v>4500</v>
      </c>
      <c r="AN66" s="159">
        <v>4864.46</v>
      </c>
      <c r="AO66" s="139">
        <v>194695.39</v>
      </c>
      <c r="AP66" s="139">
        <v>275000</v>
      </c>
      <c r="AQ66" s="139">
        <v>80304.609999999986</v>
      </c>
      <c r="AR66" s="139">
        <v>197606.35</v>
      </c>
      <c r="AS66" s="139">
        <v>472606.35</v>
      </c>
      <c r="AT66" s="139">
        <v>177022.02</v>
      </c>
      <c r="AU66" s="139">
        <v>312692.60550000006</v>
      </c>
      <c r="AV66" s="138">
        <v>0.64371430727272716</v>
      </c>
      <c r="AW66" s="138">
        <v>0.36147918997788986</v>
      </c>
      <c r="AX66" s="139">
        <v>98824.190141258237</v>
      </c>
      <c r="AY66" s="180">
        <v>2.53E-2</v>
      </c>
    </row>
    <row r="67" spans="1:51">
      <c r="A67" s="118">
        <v>13073036</v>
      </c>
      <c r="B67" s="117">
        <v>5358</v>
      </c>
      <c r="C67" s="117" t="s">
        <v>90</v>
      </c>
      <c r="D67" s="132">
        <v>343</v>
      </c>
      <c r="E67" s="132">
        <v>-52600</v>
      </c>
      <c r="F67" s="136">
        <v>12278.28</v>
      </c>
      <c r="G67" s="132">
        <v>1</v>
      </c>
      <c r="H67" s="136" t="s">
        <v>24</v>
      </c>
      <c r="I67" s="136">
        <v>-176770.73</v>
      </c>
      <c r="J67" s="132">
        <v>1</v>
      </c>
      <c r="K67" s="136">
        <v>115999.91</v>
      </c>
      <c r="L67" s="152" t="s">
        <v>211</v>
      </c>
      <c r="M67" s="866" t="s">
        <v>212</v>
      </c>
      <c r="N67" s="867"/>
      <c r="O67" s="132">
        <v>0</v>
      </c>
      <c r="P67" s="139">
        <v>0</v>
      </c>
      <c r="Q67" s="132">
        <v>1</v>
      </c>
      <c r="R67" s="136">
        <v>115999.91</v>
      </c>
      <c r="S67" s="156">
        <v>300</v>
      </c>
      <c r="T67" s="129">
        <v>0</v>
      </c>
      <c r="U67" s="156">
        <v>300</v>
      </c>
      <c r="V67" s="132">
        <v>1</v>
      </c>
      <c r="W67" s="156">
        <v>250</v>
      </c>
      <c r="X67" s="132">
        <v>1</v>
      </c>
      <c r="Y67" s="132">
        <v>0</v>
      </c>
      <c r="Z67" s="136">
        <v>65409.62</v>
      </c>
      <c r="AA67" s="136">
        <v>190.69860058309038</v>
      </c>
      <c r="AB67" s="132" t="s">
        <v>28</v>
      </c>
      <c r="AC67" s="152" t="s">
        <v>28</v>
      </c>
      <c r="AD67" s="152" t="s">
        <v>28</v>
      </c>
      <c r="AE67" s="136" t="s">
        <v>175</v>
      </c>
      <c r="AF67" s="136">
        <v>-176770.73</v>
      </c>
      <c r="AG67" s="158">
        <v>12278.28</v>
      </c>
      <c r="AH67" s="158">
        <v>115999.91</v>
      </c>
      <c r="AI67" s="132">
        <v>1600</v>
      </c>
      <c r="AJ67" s="136">
        <v>1926.67</v>
      </c>
      <c r="AK67" s="132">
        <v>0</v>
      </c>
      <c r="AL67" s="136">
        <v>0</v>
      </c>
      <c r="AM67" s="132">
        <v>0</v>
      </c>
      <c r="AN67" s="158">
        <v>0</v>
      </c>
      <c r="AO67" s="136">
        <v>88226.33</v>
      </c>
      <c r="AP67" s="133">
        <v>113332</v>
      </c>
      <c r="AQ67" s="136">
        <v>25105.67</v>
      </c>
      <c r="AR67" s="136">
        <v>126791.72</v>
      </c>
      <c r="AS67" s="136">
        <v>240123.72</v>
      </c>
      <c r="AT67" s="133">
        <v>93777.47</v>
      </c>
      <c r="AU67" s="133">
        <v>-107237.19</v>
      </c>
      <c r="AV67" s="130">
        <v>0.82745799950587651</v>
      </c>
      <c r="AW67" s="130">
        <v>0.3905381359242644</v>
      </c>
      <c r="AX67" s="133">
        <v>39107.199999999997</v>
      </c>
      <c r="AY67" s="180">
        <v>5.0299999999999997E-2</v>
      </c>
    </row>
    <row r="68" spans="1:51">
      <c r="A68" s="118">
        <v>13073041</v>
      </c>
      <c r="B68" s="117">
        <v>5358</v>
      </c>
      <c r="C68" s="117" t="s">
        <v>91</v>
      </c>
      <c r="D68" s="132">
        <v>490</v>
      </c>
      <c r="E68" s="132">
        <v>-150600</v>
      </c>
      <c r="F68" s="136">
        <v>3594.25</v>
      </c>
      <c r="G68" s="132">
        <v>1</v>
      </c>
      <c r="H68" s="136">
        <v>27895.86</v>
      </c>
      <c r="I68" s="136" t="s">
        <v>24</v>
      </c>
      <c r="J68" s="132">
        <v>1</v>
      </c>
      <c r="K68" s="136">
        <v>254369.79</v>
      </c>
      <c r="L68" s="152">
        <v>2017</v>
      </c>
      <c r="M68" s="868"/>
      <c r="N68" s="869"/>
      <c r="O68" s="132">
        <v>0</v>
      </c>
      <c r="P68" s="139">
        <v>0</v>
      </c>
      <c r="Q68" s="132">
        <v>1</v>
      </c>
      <c r="R68" s="136">
        <v>254369.79</v>
      </c>
      <c r="S68" s="156">
        <v>300</v>
      </c>
      <c r="T68" s="129">
        <v>0</v>
      </c>
      <c r="U68" s="156">
        <v>300</v>
      </c>
      <c r="V68" s="132">
        <v>1</v>
      </c>
      <c r="W68" s="156">
        <v>250</v>
      </c>
      <c r="X68" s="132">
        <v>1</v>
      </c>
      <c r="Y68" s="132">
        <v>0</v>
      </c>
      <c r="Z68" s="136">
        <v>21001.4</v>
      </c>
      <c r="AA68" s="136">
        <v>42.86</v>
      </c>
      <c r="AB68" s="132" t="s">
        <v>28</v>
      </c>
      <c r="AC68" s="152" t="s">
        <v>28</v>
      </c>
      <c r="AD68" s="152" t="s">
        <v>28</v>
      </c>
      <c r="AE68" s="136" t="s">
        <v>175</v>
      </c>
      <c r="AF68" s="136">
        <v>27895.86</v>
      </c>
      <c r="AG68" s="158">
        <v>3594.25</v>
      </c>
      <c r="AH68" s="158">
        <v>254369.79</v>
      </c>
      <c r="AI68" s="132">
        <v>1700</v>
      </c>
      <c r="AJ68" s="136">
        <v>1790.64</v>
      </c>
      <c r="AK68" s="132">
        <v>0</v>
      </c>
      <c r="AL68" s="136">
        <v>0</v>
      </c>
      <c r="AM68" s="132">
        <v>0</v>
      </c>
      <c r="AN68" s="158">
        <v>0</v>
      </c>
      <c r="AO68" s="136">
        <v>108750.51</v>
      </c>
      <c r="AP68" s="133">
        <v>155592</v>
      </c>
      <c r="AQ68" s="136">
        <v>46841.490000000005</v>
      </c>
      <c r="AR68" s="136">
        <v>182509.66</v>
      </c>
      <c r="AS68" s="136">
        <v>338101.66000000003</v>
      </c>
      <c r="AT68" s="133">
        <v>129063.94</v>
      </c>
      <c r="AU68" s="133">
        <v>-155981.6</v>
      </c>
      <c r="AV68" s="130">
        <v>0.82950241657668777</v>
      </c>
      <c r="AW68" s="130">
        <v>0.38173116334300161</v>
      </c>
      <c r="AX68" s="133">
        <v>53822.41</v>
      </c>
      <c r="AY68" s="180">
        <v>2.7E-2</v>
      </c>
    </row>
    <row r="69" spans="1:51">
      <c r="A69" s="118">
        <v>13073047</v>
      </c>
      <c r="B69" s="117">
        <v>5358</v>
      </c>
      <c r="C69" s="117" t="s">
        <v>92</v>
      </c>
      <c r="D69" s="132">
        <v>326</v>
      </c>
      <c r="E69" s="132">
        <v>-66000</v>
      </c>
      <c r="F69" s="136">
        <v>-43053.03</v>
      </c>
      <c r="G69" s="132">
        <v>0</v>
      </c>
      <c r="H69" s="136" t="s">
        <v>24</v>
      </c>
      <c r="I69" s="136">
        <v>-32454.400000000001</v>
      </c>
      <c r="J69" s="132">
        <v>1</v>
      </c>
      <c r="K69" s="136">
        <v>23566.83</v>
      </c>
      <c r="L69" s="152">
        <v>2019</v>
      </c>
      <c r="M69" s="868"/>
      <c r="N69" s="869"/>
      <c r="O69" s="132">
        <v>0</v>
      </c>
      <c r="P69" s="139">
        <v>0</v>
      </c>
      <c r="Q69" s="132">
        <v>1</v>
      </c>
      <c r="R69" s="136">
        <v>235666.83</v>
      </c>
      <c r="S69" s="156">
        <v>250</v>
      </c>
      <c r="T69" s="129">
        <v>1</v>
      </c>
      <c r="U69" s="156">
        <v>300</v>
      </c>
      <c r="V69" s="132">
        <v>1</v>
      </c>
      <c r="W69" s="156">
        <v>350</v>
      </c>
      <c r="X69" s="132">
        <v>0</v>
      </c>
      <c r="Y69" s="132">
        <v>0</v>
      </c>
      <c r="Z69" s="136">
        <v>0</v>
      </c>
      <c r="AA69" s="136">
        <v>0</v>
      </c>
      <c r="AB69" s="132" t="s">
        <v>28</v>
      </c>
      <c r="AC69" s="152" t="s">
        <v>28</v>
      </c>
      <c r="AD69" s="152" t="s">
        <v>28</v>
      </c>
      <c r="AE69" s="136" t="s">
        <v>175</v>
      </c>
      <c r="AF69" s="136">
        <v>-32454.400000000001</v>
      </c>
      <c r="AG69" s="158">
        <v>-43053.03</v>
      </c>
      <c r="AH69" s="158">
        <v>235666.83</v>
      </c>
      <c r="AI69" s="132">
        <v>1500</v>
      </c>
      <c r="AJ69" s="136">
        <v>1714.16</v>
      </c>
      <c r="AK69" s="132">
        <v>0</v>
      </c>
      <c r="AL69" s="136">
        <v>0</v>
      </c>
      <c r="AM69" s="132">
        <v>0</v>
      </c>
      <c r="AN69" s="158">
        <v>0</v>
      </c>
      <c r="AO69" s="136">
        <v>96311.27</v>
      </c>
      <c r="AP69" s="133">
        <v>99891</v>
      </c>
      <c r="AQ69" s="136">
        <v>3579.7299999999959</v>
      </c>
      <c r="AR69" s="136">
        <v>104678.79</v>
      </c>
      <c r="AS69" s="136">
        <v>204569.78999999998</v>
      </c>
      <c r="AT69" s="133">
        <v>92196.79</v>
      </c>
      <c r="AU69" s="133">
        <v>-96984.579999999987</v>
      </c>
      <c r="AV69" s="130">
        <v>0.92297394159633994</v>
      </c>
      <c r="AW69" s="130">
        <v>0.45068624257765527</v>
      </c>
      <c r="AX69" s="133">
        <v>38448.019999999997</v>
      </c>
      <c r="AY69" s="180">
        <v>5.1200000000000002E-2</v>
      </c>
    </row>
    <row r="70" spans="1:51">
      <c r="A70" s="118">
        <v>13073054</v>
      </c>
      <c r="B70" s="117">
        <v>5358</v>
      </c>
      <c r="C70" s="117" t="s">
        <v>93</v>
      </c>
      <c r="D70" s="132">
        <v>785</v>
      </c>
      <c r="E70" s="132">
        <v>-114400</v>
      </c>
      <c r="F70" s="136">
        <v>70692.34</v>
      </c>
      <c r="G70" s="132">
        <v>1</v>
      </c>
      <c r="H70" s="136">
        <v>42302.66</v>
      </c>
      <c r="I70" s="136" t="s">
        <v>24</v>
      </c>
      <c r="J70" s="132">
        <v>1</v>
      </c>
      <c r="K70" s="136">
        <v>1557655.16</v>
      </c>
      <c r="L70" s="152" t="s">
        <v>213</v>
      </c>
      <c r="M70" s="868"/>
      <c r="N70" s="869"/>
      <c r="O70" s="132">
        <v>0</v>
      </c>
      <c r="P70" s="139">
        <v>0</v>
      </c>
      <c r="Q70" s="132">
        <v>1</v>
      </c>
      <c r="R70" s="136">
        <v>1557655.16</v>
      </c>
      <c r="S70" s="156">
        <v>250</v>
      </c>
      <c r="T70" s="129">
        <v>1</v>
      </c>
      <c r="U70" s="156">
        <v>300</v>
      </c>
      <c r="V70" s="132">
        <v>1</v>
      </c>
      <c r="W70" s="156">
        <v>250</v>
      </c>
      <c r="X70" s="132">
        <v>1</v>
      </c>
      <c r="Y70" s="132">
        <v>1</v>
      </c>
      <c r="Z70" s="136">
        <v>0</v>
      </c>
      <c r="AA70" s="136">
        <v>0</v>
      </c>
      <c r="AB70" s="132" t="s">
        <v>28</v>
      </c>
      <c r="AC70" s="152" t="s">
        <v>28</v>
      </c>
      <c r="AD70" s="152" t="s">
        <v>28</v>
      </c>
      <c r="AE70" s="136" t="s">
        <v>175</v>
      </c>
      <c r="AF70" s="136">
        <v>42302.66</v>
      </c>
      <c r="AG70" s="158">
        <v>70692.34</v>
      </c>
      <c r="AH70" s="158">
        <v>1557655.16</v>
      </c>
      <c r="AI70" s="132">
        <v>3000</v>
      </c>
      <c r="AJ70" s="136">
        <v>3305.56</v>
      </c>
      <c r="AK70" s="132">
        <v>0</v>
      </c>
      <c r="AL70" s="136">
        <v>0</v>
      </c>
      <c r="AM70" s="132">
        <v>0</v>
      </c>
      <c r="AN70" s="158">
        <v>0</v>
      </c>
      <c r="AO70" s="136">
        <v>1287471.94</v>
      </c>
      <c r="AP70" s="133">
        <v>1258196</v>
      </c>
      <c r="AQ70" s="136">
        <v>-29275.939999999944</v>
      </c>
      <c r="AR70" s="136">
        <v>0</v>
      </c>
      <c r="AS70" s="136">
        <v>1258196</v>
      </c>
      <c r="AT70" s="133">
        <v>543634.6</v>
      </c>
      <c r="AU70" s="133">
        <v>714561.4</v>
      </c>
      <c r="AV70" s="130">
        <v>0.43207465291576191</v>
      </c>
      <c r="AW70" s="130">
        <v>0.43207465291576191</v>
      </c>
      <c r="AX70" s="133">
        <v>227042.41</v>
      </c>
      <c r="AY70" s="180">
        <v>2.24E-2</v>
      </c>
    </row>
    <row r="71" spans="1:51">
      <c r="A71" s="118">
        <v>13073058</v>
      </c>
      <c r="B71" s="117">
        <v>5358</v>
      </c>
      <c r="C71" s="117" t="s">
        <v>94</v>
      </c>
      <c r="D71" s="132">
        <v>335</v>
      </c>
      <c r="E71" s="132">
        <v>-75700</v>
      </c>
      <c r="F71" s="136">
        <v>-33335.39</v>
      </c>
      <c r="G71" s="132">
        <v>0</v>
      </c>
      <c r="H71" s="136" t="s">
        <v>24</v>
      </c>
      <c r="I71" s="136">
        <v>-26791.759999999998</v>
      </c>
      <c r="J71" s="132">
        <v>1</v>
      </c>
      <c r="K71" s="136">
        <v>179715.26</v>
      </c>
      <c r="L71" s="152">
        <v>2017</v>
      </c>
      <c r="M71" s="868"/>
      <c r="N71" s="869"/>
      <c r="O71" s="132">
        <v>0</v>
      </c>
      <c r="P71" s="139">
        <v>0</v>
      </c>
      <c r="Q71" s="132">
        <v>1</v>
      </c>
      <c r="R71" s="136">
        <v>179715.26</v>
      </c>
      <c r="S71" s="156">
        <v>300</v>
      </c>
      <c r="T71" s="129">
        <v>0</v>
      </c>
      <c r="U71" s="156">
        <v>300</v>
      </c>
      <c r="V71" s="132">
        <v>1</v>
      </c>
      <c r="W71" s="156">
        <v>250</v>
      </c>
      <c r="X71" s="132">
        <v>1</v>
      </c>
      <c r="Y71" s="132">
        <v>0</v>
      </c>
      <c r="Z71" s="136">
        <v>65165.04</v>
      </c>
      <c r="AA71" s="136">
        <v>194.52250746268658</v>
      </c>
      <c r="AB71" s="132" t="s">
        <v>28</v>
      </c>
      <c r="AC71" s="152" t="s">
        <v>28</v>
      </c>
      <c r="AD71" s="152" t="s">
        <v>28</v>
      </c>
      <c r="AE71" s="136" t="s">
        <v>175</v>
      </c>
      <c r="AF71" s="136">
        <v>-26791.759999999998</v>
      </c>
      <c r="AG71" s="158">
        <v>-33335.39</v>
      </c>
      <c r="AH71" s="158">
        <v>179715.26</v>
      </c>
      <c r="AI71" s="132">
        <v>2000</v>
      </c>
      <c r="AJ71" s="136">
        <v>2210.8200000000002</v>
      </c>
      <c r="AK71" s="132">
        <v>0</v>
      </c>
      <c r="AL71" s="136">
        <v>0</v>
      </c>
      <c r="AM71" s="132">
        <v>0</v>
      </c>
      <c r="AN71" s="158">
        <v>0</v>
      </c>
      <c r="AO71" s="136">
        <v>109139.63</v>
      </c>
      <c r="AP71" s="133">
        <v>104865</v>
      </c>
      <c r="AQ71" s="136">
        <v>-4274.6300000000047</v>
      </c>
      <c r="AR71" s="136">
        <v>103074.23</v>
      </c>
      <c r="AS71" s="136">
        <v>207939.22999999998</v>
      </c>
      <c r="AT71" s="133">
        <v>101178.32</v>
      </c>
      <c r="AU71" s="133">
        <v>-99387.55</v>
      </c>
      <c r="AV71" s="130">
        <v>0.96484356076860733</v>
      </c>
      <c r="AW71" s="130">
        <v>0.4865763906118149</v>
      </c>
      <c r="AX71" s="133">
        <v>42193.51</v>
      </c>
      <c r="AY71" s="180">
        <v>2.4E-2</v>
      </c>
    </row>
    <row r="72" spans="1:51">
      <c r="A72" s="118">
        <v>13073060</v>
      </c>
      <c r="B72" s="117">
        <v>5358</v>
      </c>
      <c r="C72" s="117" t="s">
        <v>95</v>
      </c>
      <c r="D72" s="132">
        <v>1832</v>
      </c>
      <c r="E72" s="132">
        <v>-296400</v>
      </c>
      <c r="F72" s="136">
        <v>135267.39000000001</v>
      </c>
      <c r="G72" s="132">
        <v>1</v>
      </c>
      <c r="H72" s="136">
        <v>121899.7</v>
      </c>
      <c r="I72" s="136" t="s">
        <v>24</v>
      </c>
      <c r="J72" s="132">
        <v>1</v>
      </c>
      <c r="K72" s="136">
        <v>953805.29</v>
      </c>
      <c r="L72" s="152">
        <v>2018</v>
      </c>
      <c r="M72" s="868"/>
      <c r="N72" s="869"/>
      <c r="O72" s="132">
        <v>0</v>
      </c>
      <c r="P72" s="139">
        <v>0</v>
      </c>
      <c r="Q72" s="132">
        <v>1</v>
      </c>
      <c r="R72" s="136">
        <v>953805.29</v>
      </c>
      <c r="S72" s="156">
        <v>324</v>
      </c>
      <c r="T72" s="129">
        <v>0</v>
      </c>
      <c r="U72" s="156">
        <v>328</v>
      </c>
      <c r="V72" s="132">
        <v>1</v>
      </c>
      <c r="W72" s="156">
        <v>321</v>
      </c>
      <c r="X72" s="132">
        <v>0</v>
      </c>
      <c r="Y72" s="132">
        <v>0</v>
      </c>
      <c r="Z72" s="136">
        <v>338942.42</v>
      </c>
      <c r="AA72" s="136">
        <v>185.01223799126637</v>
      </c>
      <c r="AB72" s="132" t="s">
        <v>28</v>
      </c>
      <c r="AC72" s="152" t="s">
        <v>28</v>
      </c>
      <c r="AD72" s="152" t="s">
        <v>28</v>
      </c>
      <c r="AE72" s="136" t="s">
        <v>175</v>
      </c>
      <c r="AF72" s="136">
        <v>121899.7</v>
      </c>
      <c r="AG72" s="158">
        <v>135267.39000000001</v>
      </c>
      <c r="AH72" s="158">
        <v>953805.29</v>
      </c>
      <c r="AI72" s="132">
        <v>6000</v>
      </c>
      <c r="AJ72" s="136">
        <v>9217.07</v>
      </c>
      <c r="AK72" s="132">
        <v>0</v>
      </c>
      <c r="AL72" s="136">
        <v>0</v>
      </c>
      <c r="AM72" s="132">
        <v>0</v>
      </c>
      <c r="AN72" s="158">
        <v>0</v>
      </c>
      <c r="AO72" s="136">
        <v>831577.31</v>
      </c>
      <c r="AP72" s="133">
        <v>949816</v>
      </c>
      <c r="AQ72" s="136">
        <v>118238.68999999994</v>
      </c>
      <c r="AR72" s="136">
        <v>435230.55</v>
      </c>
      <c r="AS72" s="136">
        <v>1385046.55</v>
      </c>
      <c r="AT72" s="133">
        <v>564374.86</v>
      </c>
      <c r="AU72" s="133">
        <v>-49789.409999999974</v>
      </c>
      <c r="AV72" s="130">
        <v>0.59419388597370437</v>
      </c>
      <c r="AW72" s="130">
        <v>0.40747717829411578</v>
      </c>
      <c r="AX72" s="133">
        <v>235356.32</v>
      </c>
      <c r="AY72" s="180">
        <v>1.5299999999999999E-2</v>
      </c>
    </row>
    <row r="73" spans="1:51">
      <c r="A73" s="118">
        <v>13073061</v>
      </c>
      <c r="B73" s="117">
        <v>5358</v>
      </c>
      <c r="C73" s="117" t="s">
        <v>96</v>
      </c>
      <c r="D73" s="132">
        <v>740</v>
      </c>
      <c r="E73" s="132">
        <v>-87300</v>
      </c>
      <c r="F73" s="136">
        <v>-5144.24</v>
      </c>
      <c r="G73" s="132">
        <v>0</v>
      </c>
      <c r="H73" s="136" t="s">
        <v>24</v>
      </c>
      <c r="I73" s="136">
        <v>-32402.25</v>
      </c>
      <c r="J73" s="132">
        <v>1</v>
      </c>
      <c r="K73" s="136">
        <v>244228.38</v>
      </c>
      <c r="L73" s="152">
        <v>2017</v>
      </c>
      <c r="M73" s="868"/>
      <c r="N73" s="869"/>
      <c r="O73" s="132">
        <v>0</v>
      </c>
      <c r="P73" s="139">
        <v>0</v>
      </c>
      <c r="Q73" s="132">
        <v>1</v>
      </c>
      <c r="R73" s="136">
        <v>244228.38</v>
      </c>
      <c r="S73" s="156">
        <v>250</v>
      </c>
      <c r="T73" s="129">
        <v>1</v>
      </c>
      <c r="U73" s="156">
        <v>325</v>
      </c>
      <c r="V73" s="132">
        <v>1</v>
      </c>
      <c r="W73" s="156">
        <v>300</v>
      </c>
      <c r="X73" s="132">
        <v>1</v>
      </c>
      <c r="Y73" s="132">
        <v>1</v>
      </c>
      <c r="Z73" s="136">
        <v>65087.76</v>
      </c>
      <c r="AA73" s="136">
        <v>87.956432432432436</v>
      </c>
      <c r="AB73" s="132" t="s">
        <v>28</v>
      </c>
      <c r="AC73" s="152" t="s">
        <v>28</v>
      </c>
      <c r="AD73" s="152" t="s">
        <v>28</v>
      </c>
      <c r="AE73" s="136" t="s">
        <v>175</v>
      </c>
      <c r="AF73" s="136">
        <v>-32402.25</v>
      </c>
      <c r="AG73" s="158">
        <v>-5144.24</v>
      </c>
      <c r="AH73" s="158">
        <v>244228.38</v>
      </c>
      <c r="AI73" s="132">
        <v>2900</v>
      </c>
      <c r="AJ73" s="136">
        <v>2912.51</v>
      </c>
      <c r="AK73" s="132">
        <v>0</v>
      </c>
      <c r="AL73" s="136">
        <v>0</v>
      </c>
      <c r="AM73" s="132">
        <v>0</v>
      </c>
      <c r="AN73" s="158">
        <v>0</v>
      </c>
      <c r="AO73" s="136">
        <v>242484.53</v>
      </c>
      <c r="AP73" s="133">
        <v>296226</v>
      </c>
      <c r="AQ73" s="136">
        <v>53741.47</v>
      </c>
      <c r="AR73" s="136">
        <v>218533.66</v>
      </c>
      <c r="AS73" s="136">
        <v>514759.66000000003</v>
      </c>
      <c r="AT73" s="133">
        <v>213884.08</v>
      </c>
      <c r="AU73" s="133">
        <v>-136191.74</v>
      </c>
      <c r="AV73" s="130">
        <v>0.72203007163449529</v>
      </c>
      <c r="AW73" s="130">
        <v>0.41550279988917543</v>
      </c>
      <c r="AX73" s="133">
        <v>89194.21</v>
      </c>
      <c r="AY73" s="180">
        <v>4.7800000000000002E-2</v>
      </c>
    </row>
    <row r="74" spans="1:51">
      <c r="A74" s="118">
        <v>13073087</v>
      </c>
      <c r="B74" s="117">
        <v>5358</v>
      </c>
      <c r="C74" s="117" t="s">
        <v>97</v>
      </c>
      <c r="D74" s="132">
        <v>2526</v>
      </c>
      <c r="E74" s="132">
        <v>-227200</v>
      </c>
      <c r="F74" s="136">
        <v>145106.39000000001</v>
      </c>
      <c r="G74" s="132">
        <v>1</v>
      </c>
      <c r="H74" s="136">
        <v>114148.27</v>
      </c>
      <c r="I74" s="136" t="s">
        <v>24</v>
      </c>
      <c r="J74" s="132">
        <v>1</v>
      </c>
      <c r="K74" s="136">
        <v>696451.49</v>
      </c>
      <c r="L74" s="152">
        <v>2017</v>
      </c>
      <c r="M74" s="868"/>
      <c r="N74" s="869"/>
      <c r="O74" s="132">
        <v>0</v>
      </c>
      <c r="P74" s="139">
        <v>0</v>
      </c>
      <c r="Q74" s="132">
        <v>1</v>
      </c>
      <c r="R74" s="136">
        <v>696451.49</v>
      </c>
      <c r="S74" s="156">
        <v>350</v>
      </c>
      <c r="T74" s="129">
        <v>0</v>
      </c>
      <c r="U74" s="156">
        <v>350</v>
      </c>
      <c r="V74" s="132">
        <v>0</v>
      </c>
      <c r="W74" s="156">
        <v>325</v>
      </c>
      <c r="X74" s="132">
        <v>0</v>
      </c>
      <c r="Y74" s="132">
        <v>0</v>
      </c>
      <c r="Z74" s="136">
        <v>889921.54</v>
      </c>
      <c r="AA74" s="136">
        <v>352.30464766429139</v>
      </c>
      <c r="AB74" s="132" t="s">
        <v>28</v>
      </c>
      <c r="AC74" s="152" t="s">
        <v>28</v>
      </c>
      <c r="AD74" s="152" t="s">
        <v>28</v>
      </c>
      <c r="AE74" s="136" t="s">
        <v>175</v>
      </c>
      <c r="AF74" s="136">
        <v>114148.27</v>
      </c>
      <c r="AG74" s="158">
        <v>145106.39000000001</v>
      </c>
      <c r="AH74" s="158">
        <v>696451.49</v>
      </c>
      <c r="AI74" s="132">
        <v>12000</v>
      </c>
      <c r="AJ74" s="136">
        <v>12416.22</v>
      </c>
      <c r="AK74" s="132">
        <v>0</v>
      </c>
      <c r="AL74" s="136">
        <v>0</v>
      </c>
      <c r="AM74" s="132">
        <v>0</v>
      </c>
      <c r="AN74" s="158">
        <v>0</v>
      </c>
      <c r="AO74" s="136">
        <v>989177.25</v>
      </c>
      <c r="AP74" s="133">
        <v>1292480</v>
      </c>
      <c r="AQ74" s="136">
        <v>303302.75</v>
      </c>
      <c r="AR74" s="136">
        <v>693017.76</v>
      </c>
      <c r="AS74" s="136">
        <v>1985497.76</v>
      </c>
      <c r="AT74" s="133">
        <v>761467.87</v>
      </c>
      <c r="AU74" s="133">
        <v>-162005.63</v>
      </c>
      <c r="AV74" s="130">
        <v>0.58915253620945773</v>
      </c>
      <c r="AW74" s="130">
        <v>0.38351484717867423</v>
      </c>
      <c r="AX74" s="133">
        <v>317548.3</v>
      </c>
      <c r="AY74" s="180">
        <v>4.6399999999999997E-2</v>
      </c>
    </row>
    <row r="75" spans="1:51">
      <c r="A75" s="118">
        <v>13073099</v>
      </c>
      <c r="B75" s="117">
        <v>5358</v>
      </c>
      <c r="C75" s="117" t="s">
        <v>98</v>
      </c>
      <c r="D75" s="132">
        <v>930</v>
      </c>
      <c r="E75" s="132">
        <v>-15100</v>
      </c>
      <c r="F75" s="136">
        <v>59647.07</v>
      </c>
      <c r="G75" s="132">
        <v>1</v>
      </c>
      <c r="H75" s="136">
        <v>50524.51</v>
      </c>
      <c r="I75" s="136" t="s">
        <v>24</v>
      </c>
      <c r="J75" s="132">
        <v>0</v>
      </c>
      <c r="K75" s="136">
        <v>0</v>
      </c>
      <c r="L75" s="152">
        <v>0</v>
      </c>
      <c r="M75" s="868"/>
      <c r="N75" s="869"/>
      <c r="O75" s="132">
        <v>1</v>
      </c>
      <c r="P75" s="139">
        <v>2407076.77</v>
      </c>
      <c r="Q75" s="132">
        <v>0</v>
      </c>
      <c r="R75" s="136">
        <v>0</v>
      </c>
      <c r="S75" s="156">
        <v>300</v>
      </c>
      <c r="T75" s="129">
        <v>0</v>
      </c>
      <c r="U75" s="156">
        <v>350</v>
      </c>
      <c r="V75" s="132">
        <v>0</v>
      </c>
      <c r="W75" s="156">
        <v>350</v>
      </c>
      <c r="X75" s="132">
        <v>0</v>
      </c>
      <c r="Y75" s="132">
        <v>0</v>
      </c>
      <c r="Z75" s="136">
        <v>946586.21</v>
      </c>
      <c r="AA75" s="136">
        <v>1017.8346344086021</v>
      </c>
      <c r="AB75" s="132" t="s">
        <v>32</v>
      </c>
      <c r="AC75" s="152" t="s">
        <v>28</v>
      </c>
      <c r="AD75" s="152" t="s">
        <v>28</v>
      </c>
      <c r="AE75" s="136" t="s">
        <v>175</v>
      </c>
      <c r="AF75" s="136">
        <v>50524.51</v>
      </c>
      <c r="AG75" s="158">
        <v>59647.07</v>
      </c>
      <c r="AH75" s="158">
        <v>-2407076.77</v>
      </c>
      <c r="AI75" s="132">
        <v>4500</v>
      </c>
      <c r="AJ75" s="136">
        <v>3918.34</v>
      </c>
      <c r="AK75" s="132">
        <v>0</v>
      </c>
      <c r="AL75" s="136">
        <v>0</v>
      </c>
      <c r="AM75" s="132">
        <v>0</v>
      </c>
      <c r="AN75" s="158">
        <v>0</v>
      </c>
      <c r="AO75" s="136">
        <v>730352.37</v>
      </c>
      <c r="AP75" s="133">
        <v>874550</v>
      </c>
      <c r="AQ75" s="136">
        <v>144197.63</v>
      </c>
      <c r="AR75" s="136">
        <v>35477.21</v>
      </c>
      <c r="AS75" s="136">
        <v>910027.21</v>
      </c>
      <c r="AT75" s="133">
        <v>346133.47</v>
      </c>
      <c r="AU75" s="133">
        <v>492939.32000000007</v>
      </c>
      <c r="AV75" s="130">
        <v>0.39578465496541076</v>
      </c>
      <c r="AW75" s="130">
        <v>0.38035507751466024</v>
      </c>
      <c r="AX75" s="133">
        <v>144345.01999999999</v>
      </c>
      <c r="AY75" s="180">
        <v>2.3E-3</v>
      </c>
    </row>
    <row r="76" spans="1:51" ht="15.75" thickBot="1">
      <c r="A76" s="118">
        <v>13073104</v>
      </c>
      <c r="B76" s="117">
        <v>5358</v>
      </c>
      <c r="C76" s="117" t="s">
        <v>99</v>
      </c>
      <c r="D76" s="132">
        <v>1035</v>
      </c>
      <c r="E76" s="132">
        <v>-145200</v>
      </c>
      <c r="F76" s="136">
        <v>11633.56</v>
      </c>
      <c r="G76" s="132">
        <v>1</v>
      </c>
      <c r="H76" s="136" t="s">
        <v>24</v>
      </c>
      <c r="I76" s="136">
        <v>-81859.399999999994</v>
      </c>
      <c r="J76" s="132">
        <v>1</v>
      </c>
      <c r="K76" s="136">
        <v>1283013.93</v>
      </c>
      <c r="L76" s="152" t="s">
        <v>211</v>
      </c>
      <c r="M76" s="870"/>
      <c r="N76" s="871"/>
      <c r="O76" s="132">
        <v>0</v>
      </c>
      <c r="P76" s="139">
        <v>0</v>
      </c>
      <c r="Q76" s="132">
        <v>1</v>
      </c>
      <c r="R76" s="136">
        <v>1283013.93</v>
      </c>
      <c r="S76" s="156">
        <v>250</v>
      </c>
      <c r="T76" s="129">
        <v>1</v>
      </c>
      <c r="U76" s="156">
        <v>300</v>
      </c>
      <c r="V76" s="132">
        <v>1</v>
      </c>
      <c r="W76" s="156">
        <v>250</v>
      </c>
      <c r="X76" s="132">
        <v>1</v>
      </c>
      <c r="Y76" s="132">
        <v>1</v>
      </c>
      <c r="Z76" s="136">
        <v>0</v>
      </c>
      <c r="AA76" s="136">
        <v>0</v>
      </c>
      <c r="AB76" s="132" t="s">
        <v>28</v>
      </c>
      <c r="AC76" s="152" t="s">
        <v>28</v>
      </c>
      <c r="AD76" s="152" t="s">
        <v>28</v>
      </c>
      <c r="AE76" s="136" t="s">
        <v>175</v>
      </c>
      <c r="AF76" s="136">
        <v>-81859.399999999994</v>
      </c>
      <c r="AG76" s="158">
        <v>11633.56</v>
      </c>
      <c r="AH76" s="158">
        <v>1283013.93</v>
      </c>
      <c r="AI76" s="132">
        <v>4000</v>
      </c>
      <c r="AJ76" s="136">
        <v>4097.92</v>
      </c>
      <c r="AK76" s="132">
        <v>0</v>
      </c>
      <c r="AL76" s="136">
        <v>0</v>
      </c>
      <c r="AM76" s="132">
        <v>0</v>
      </c>
      <c r="AN76" s="158">
        <v>0</v>
      </c>
      <c r="AO76" s="136">
        <v>376840.66</v>
      </c>
      <c r="AP76" s="133">
        <v>463535</v>
      </c>
      <c r="AQ76" s="136">
        <v>86694.340000000026</v>
      </c>
      <c r="AR76" s="136">
        <v>295308.49</v>
      </c>
      <c r="AS76" s="136">
        <v>758843.49</v>
      </c>
      <c r="AT76" s="133">
        <v>315095.93</v>
      </c>
      <c r="AU76" s="133">
        <v>-146869.41999999998</v>
      </c>
      <c r="AV76" s="130">
        <v>0.67976728833852895</v>
      </c>
      <c r="AW76" s="130">
        <v>0.41523177592259503</v>
      </c>
      <c r="AX76" s="133">
        <v>131401.71</v>
      </c>
      <c r="AY76" s="180">
        <v>2.7E-2</v>
      </c>
    </row>
    <row r="77" spans="1:51">
      <c r="A77" s="196">
        <v>13073004</v>
      </c>
      <c r="B77" s="192">
        <v>5359</v>
      </c>
      <c r="C77" s="153" t="s">
        <v>100</v>
      </c>
      <c r="D77" s="190">
        <v>998</v>
      </c>
      <c r="E77" s="191">
        <v>28200</v>
      </c>
      <c r="F77" s="185">
        <v>-93677.29</v>
      </c>
      <c r="G77" s="192">
        <v>0</v>
      </c>
      <c r="H77" s="185"/>
      <c r="I77" s="185">
        <v>-80100</v>
      </c>
      <c r="J77" s="192">
        <v>0</v>
      </c>
      <c r="K77" s="185">
        <v>0</v>
      </c>
      <c r="L77" s="127">
        <v>2012</v>
      </c>
      <c r="M77" s="192">
        <v>0</v>
      </c>
      <c r="N77" s="185">
        <v>0</v>
      </c>
      <c r="O77" s="192">
        <v>1</v>
      </c>
      <c r="P77" s="185">
        <v>416934.69</v>
      </c>
      <c r="Q77" s="192">
        <v>1</v>
      </c>
      <c r="R77" s="185">
        <v>9.08</v>
      </c>
      <c r="S77" s="193">
        <v>300</v>
      </c>
      <c r="T77" s="192">
        <v>0</v>
      </c>
      <c r="U77" s="193">
        <v>350</v>
      </c>
      <c r="V77" s="192">
        <v>0</v>
      </c>
      <c r="W77" s="193">
        <v>350</v>
      </c>
      <c r="X77" s="192">
        <v>0</v>
      </c>
      <c r="Y77" s="192">
        <v>0</v>
      </c>
      <c r="Z77" s="185">
        <v>1624141.9</v>
      </c>
      <c r="AA77" s="185">
        <v>1627.3966933867734</v>
      </c>
      <c r="AB77" s="136" t="s">
        <v>28</v>
      </c>
      <c r="AC77" s="136" t="s">
        <v>28</v>
      </c>
      <c r="AD77" s="136" t="s">
        <v>28</v>
      </c>
      <c r="AE77" s="185">
        <v>-305809.13</v>
      </c>
      <c r="AF77" s="185">
        <v>-530063.9</v>
      </c>
      <c r="AG77" s="186">
        <v>-89681.29</v>
      </c>
      <c r="AH77" s="183">
        <v>-416039.86</v>
      </c>
      <c r="AI77" s="191">
        <v>4200</v>
      </c>
      <c r="AJ77" s="185">
        <v>3713.2</v>
      </c>
      <c r="AK77" s="187"/>
      <c r="AL77" s="187"/>
      <c r="AM77" s="191">
        <v>7700</v>
      </c>
      <c r="AN77" s="186">
        <v>7612.5</v>
      </c>
      <c r="AO77" s="185">
        <v>372225.62</v>
      </c>
      <c r="AP77" s="185">
        <v>450656</v>
      </c>
      <c r="AQ77" s="153">
        <v>78430.38</v>
      </c>
      <c r="AR77" s="185">
        <v>283354.08</v>
      </c>
      <c r="AS77" s="153">
        <v>734010.08000000007</v>
      </c>
      <c r="AT77" s="188">
        <v>286372.46000000002</v>
      </c>
      <c r="AU77" s="151">
        <v>447637.62000000005</v>
      </c>
      <c r="AV77" s="195">
        <v>0.63545688951217782</v>
      </c>
      <c r="AW77" s="195">
        <v>0.39014785737002411</v>
      </c>
      <c r="AX77" s="188">
        <v>189376.44</v>
      </c>
      <c r="AY77" s="180">
        <v>2E-3</v>
      </c>
    </row>
    <row r="78" spans="1:51">
      <c r="A78" s="196">
        <v>13073013</v>
      </c>
      <c r="B78" s="192">
        <v>5359</v>
      </c>
      <c r="C78" s="153" t="s">
        <v>101</v>
      </c>
      <c r="D78" s="190">
        <v>648</v>
      </c>
      <c r="E78" s="191">
        <v>268100</v>
      </c>
      <c r="F78" s="185">
        <v>346517.79</v>
      </c>
      <c r="G78" s="192">
        <v>1</v>
      </c>
      <c r="H78" s="185">
        <v>198300</v>
      </c>
      <c r="I78" s="185"/>
      <c r="J78" s="192"/>
      <c r="K78" s="185">
        <v>496526.9</v>
      </c>
      <c r="L78" s="127"/>
      <c r="M78" s="192">
        <v>1</v>
      </c>
      <c r="N78" s="185">
        <v>2912378.33</v>
      </c>
      <c r="O78" s="192">
        <v>1</v>
      </c>
      <c r="P78" s="185">
        <v>124366.43</v>
      </c>
      <c r="Q78" s="192">
        <v>1</v>
      </c>
      <c r="R78" s="185">
        <v>4401.6499999999996</v>
      </c>
      <c r="S78" s="193">
        <v>400</v>
      </c>
      <c r="T78" s="192">
        <v>0</v>
      </c>
      <c r="U78" s="193">
        <v>400</v>
      </c>
      <c r="V78" s="192">
        <v>0</v>
      </c>
      <c r="W78" s="193">
        <v>350</v>
      </c>
      <c r="X78" s="192">
        <v>0</v>
      </c>
      <c r="Y78" s="192">
        <v>0</v>
      </c>
      <c r="Z78" s="185">
        <v>1365929.38</v>
      </c>
      <c r="AA78" s="185">
        <v>2107.9157098765431</v>
      </c>
      <c r="AB78" s="136" t="s">
        <v>28</v>
      </c>
      <c r="AC78" s="136" t="s">
        <v>28</v>
      </c>
      <c r="AD78" s="136" t="s">
        <v>28</v>
      </c>
      <c r="AE78" s="185">
        <v>367041.79</v>
      </c>
      <c r="AF78" s="185">
        <v>227305.7</v>
      </c>
      <c r="AG78" s="186">
        <v>346517.79</v>
      </c>
      <c r="AH78" s="183">
        <v>-117937.8</v>
      </c>
      <c r="AI78" s="191">
        <v>4500</v>
      </c>
      <c r="AJ78" s="185">
        <v>4331.62</v>
      </c>
      <c r="AK78" s="189"/>
      <c r="AL78" s="189"/>
      <c r="AM78" s="191">
        <v>24300</v>
      </c>
      <c r="AN78" s="186">
        <v>25367.74</v>
      </c>
      <c r="AO78" s="185">
        <v>428908.15</v>
      </c>
      <c r="AP78" s="185">
        <v>697763</v>
      </c>
      <c r="AQ78" s="153">
        <v>268854.84999999998</v>
      </c>
      <c r="AR78" s="185">
        <v>71647.86</v>
      </c>
      <c r="AS78" s="153">
        <v>769410.86</v>
      </c>
      <c r="AT78" s="188">
        <v>255037.68</v>
      </c>
      <c r="AU78" s="151">
        <v>514373.18</v>
      </c>
      <c r="AV78" s="195">
        <v>0.36550760071829547</v>
      </c>
      <c r="AW78" s="195">
        <v>0.3314713805833206</v>
      </c>
      <c r="AX78" s="188">
        <v>170968.2</v>
      </c>
      <c r="AY78" s="180">
        <v>3.0999999999999999E-3</v>
      </c>
    </row>
    <row r="79" spans="1:51">
      <c r="A79" s="196">
        <v>13073019</v>
      </c>
      <c r="B79" s="192">
        <v>5359</v>
      </c>
      <c r="C79" s="153" t="s">
        <v>102</v>
      </c>
      <c r="D79" s="190">
        <v>1214</v>
      </c>
      <c r="E79" s="191">
        <v>83200</v>
      </c>
      <c r="F79" s="185">
        <v>117709.4</v>
      </c>
      <c r="G79" s="192">
        <v>0</v>
      </c>
      <c r="H79" s="185"/>
      <c r="I79" s="185">
        <v>-63400</v>
      </c>
      <c r="J79" s="192">
        <v>0</v>
      </c>
      <c r="K79" s="185"/>
      <c r="L79" s="127">
        <v>2012</v>
      </c>
      <c r="M79" s="192"/>
      <c r="N79" s="185"/>
      <c r="O79" s="192">
        <v>1</v>
      </c>
      <c r="P79" s="185">
        <v>141122.68</v>
      </c>
      <c r="Q79" s="192">
        <v>1</v>
      </c>
      <c r="R79" s="185">
        <v>6436.43</v>
      </c>
      <c r="S79" s="193">
        <v>300</v>
      </c>
      <c r="T79" s="192">
        <v>0</v>
      </c>
      <c r="U79" s="193">
        <v>350</v>
      </c>
      <c r="V79" s="192">
        <v>0</v>
      </c>
      <c r="W79" s="193">
        <v>350</v>
      </c>
      <c r="X79" s="192">
        <v>0</v>
      </c>
      <c r="Y79" s="192">
        <v>0</v>
      </c>
      <c r="Z79" s="185">
        <v>3103300.97</v>
      </c>
      <c r="AA79" s="185">
        <v>2556.2610955518949</v>
      </c>
      <c r="AB79" s="136" t="s">
        <v>28</v>
      </c>
      <c r="AC79" s="136" t="s">
        <v>32</v>
      </c>
      <c r="AD79" s="136" t="s">
        <v>28</v>
      </c>
      <c r="AE79" s="185">
        <v>448120.23</v>
      </c>
      <c r="AF79" s="185">
        <v>-819774.26</v>
      </c>
      <c r="AG79" s="186">
        <v>117709.4</v>
      </c>
      <c r="AH79" s="183">
        <v>-133643.71</v>
      </c>
      <c r="AI79" s="191">
        <v>5600</v>
      </c>
      <c r="AJ79" s="185">
        <v>4652.9799999999996</v>
      </c>
      <c r="AK79" s="189"/>
      <c r="AL79" s="189"/>
      <c r="AM79" s="191">
        <v>20000</v>
      </c>
      <c r="AN79" s="186">
        <v>19526.080000000002</v>
      </c>
      <c r="AO79" s="185">
        <v>511055.46</v>
      </c>
      <c r="AP79" s="185">
        <v>701560</v>
      </c>
      <c r="AQ79" s="153">
        <v>190504.53999999998</v>
      </c>
      <c r="AR79" s="185">
        <v>309720.42</v>
      </c>
      <c r="AS79" s="153">
        <v>1011280.4199999999</v>
      </c>
      <c r="AT79" s="188">
        <v>353246.7</v>
      </c>
      <c r="AU79" s="151">
        <v>658033.72</v>
      </c>
      <c r="AV79" s="195">
        <v>0.50351602143793828</v>
      </c>
      <c r="AW79" s="195">
        <v>0.34930637735475983</v>
      </c>
      <c r="AX79" s="188">
        <v>228663.12</v>
      </c>
      <c r="AY79" s="180" t="s">
        <v>208</v>
      </c>
    </row>
    <row r="80" spans="1:51">
      <c r="A80" s="196">
        <v>13073030</v>
      </c>
      <c r="B80" s="192">
        <v>5359</v>
      </c>
      <c r="C80" s="153" t="s">
        <v>103</v>
      </c>
      <c r="D80" s="190">
        <v>983</v>
      </c>
      <c r="E80" s="191">
        <v>-96300</v>
      </c>
      <c r="F80" s="185">
        <v>6376.05</v>
      </c>
      <c r="G80" s="192">
        <v>0</v>
      </c>
      <c r="H80" s="185"/>
      <c r="I80" s="185">
        <v>-151300</v>
      </c>
      <c r="J80" s="192">
        <v>0</v>
      </c>
      <c r="K80" s="185"/>
      <c r="L80" s="127">
        <v>2012</v>
      </c>
      <c r="M80" s="192">
        <v>0</v>
      </c>
      <c r="N80" s="185">
        <v>0</v>
      </c>
      <c r="O80" s="192">
        <v>0</v>
      </c>
      <c r="P80" s="185">
        <v>0</v>
      </c>
      <c r="Q80" s="192">
        <v>1</v>
      </c>
      <c r="R80" s="185">
        <v>478735.93</v>
      </c>
      <c r="S80" s="193">
        <v>300</v>
      </c>
      <c r="T80" s="192">
        <v>0</v>
      </c>
      <c r="U80" s="193">
        <v>350</v>
      </c>
      <c r="V80" s="192">
        <v>0</v>
      </c>
      <c r="W80" s="193">
        <v>300</v>
      </c>
      <c r="X80" s="192">
        <v>1</v>
      </c>
      <c r="Y80" s="192">
        <v>0</v>
      </c>
      <c r="Z80" s="185">
        <v>759214.43</v>
      </c>
      <c r="AA80" s="185">
        <v>772.34428280773147</v>
      </c>
      <c r="AB80" s="136" t="s">
        <v>28</v>
      </c>
      <c r="AC80" s="136" t="s">
        <v>28</v>
      </c>
      <c r="AD80" s="136" t="s">
        <v>28</v>
      </c>
      <c r="AE80" s="185">
        <v>-365784.02</v>
      </c>
      <c r="AF80" s="185">
        <v>55246.65</v>
      </c>
      <c r="AG80" s="186">
        <v>6376.05</v>
      </c>
      <c r="AH80" s="183">
        <v>479652.68</v>
      </c>
      <c r="AI80" s="191">
        <v>2600</v>
      </c>
      <c r="AJ80" s="185">
        <v>2668.08</v>
      </c>
      <c r="AK80" s="189"/>
      <c r="AL80" s="189"/>
      <c r="AM80" s="191">
        <v>50900</v>
      </c>
      <c r="AN80" s="186">
        <v>53645</v>
      </c>
      <c r="AO80" s="185">
        <v>554931.47</v>
      </c>
      <c r="AP80" s="185">
        <v>534487</v>
      </c>
      <c r="AQ80" s="153">
        <v>-20444.469999999972</v>
      </c>
      <c r="AR80" s="185">
        <v>166114.99</v>
      </c>
      <c r="AS80" s="153">
        <v>700601.99</v>
      </c>
      <c r="AT80" s="188">
        <v>363979.35</v>
      </c>
      <c r="AU80" s="151">
        <v>336622.64</v>
      </c>
      <c r="AV80" s="195">
        <v>0.68098821860962</v>
      </c>
      <c r="AW80" s="195">
        <v>0.51952371702512579</v>
      </c>
      <c r="AX80" s="188">
        <v>234968.4</v>
      </c>
      <c r="AY80" s="180">
        <v>6.4999999999999997E-3</v>
      </c>
    </row>
    <row r="81" spans="1:51">
      <c r="A81" s="196">
        <v>13073052</v>
      </c>
      <c r="B81" s="192">
        <v>5359</v>
      </c>
      <c r="C81" s="153" t="s">
        <v>104</v>
      </c>
      <c r="D81" s="190">
        <v>459</v>
      </c>
      <c r="E81" s="191">
        <v>197600</v>
      </c>
      <c r="F81" s="185">
        <v>272276.46000000002</v>
      </c>
      <c r="G81" s="192">
        <v>1</v>
      </c>
      <c r="H81" s="185">
        <v>50300</v>
      </c>
      <c r="I81" s="185"/>
      <c r="J81" s="192"/>
      <c r="K81" s="185">
        <v>186903.49</v>
      </c>
      <c r="L81" s="127"/>
      <c r="M81" s="192">
        <v>0</v>
      </c>
      <c r="N81" s="185">
        <v>0</v>
      </c>
      <c r="O81" s="192">
        <v>0</v>
      </c>
      <c r="P81" s="185">
        <v>0</v>
      </c>
      <c r="Q81" s="192">
        <v>1</v>
      </c>
      <c r="R81" s="185">
        <v>44207.43</v>
      </c>
      <c r="S81" s="193">
        <v>300</v>
      </c>
      <c r="T81" s="192">
        <v>0</v>
      </c>
      <c r="U81" s="193">
        <v>350</v>
      </c>
      <c r="V81" s="192">
        <v>0</v>
      </c>
      <c r="W81" s="193">
        <v>300</v>
      </c>
      <c r="X81" s="192">
        <v>1</v>
      </c>
      <c r="Y81" s="192">
        <v>0</v>
      </c>
      <c r="Z81" s="185">
        <v>5037572.53</v>
      </c>
      <c r="AA81" s="185">
        <v>10975.103551198257</v>
      </c>
      <c r="AB81" s="136" t="s">
        <v>28</v>
      </c>
      <c r="AC81" s="136" t="s">
        <v>28</v>
      </c>
      <c r="AD81" s="136" t="s">
        <v>28</v>
      </c>
      <c r="AE81" s="185">
        <v>122069.51000000001</v>
      </c>
      <c r="AF81" s="185">
        <v>380730.58</v>
      </c>
      <c r="AG81" s="186">
        <v>272276.46000000002</v>
      </c>
      <c r="AH81" s="183">
        <v>45104.81</v>
      </c>
      <c r="AI81" s="191">
        <v>2200</v>
      </c>
      <c r="AJ81" s="185">
        <v>2172.08</v>
      </c>
      <c r="AK81" s="189"/>
      <c r="AL81" s="189"/>
      <c r="AM81" s="191">
        <v>11700</v>
      </c>
      <c r="AN81" s="186">
        <v>14027.5</v>
      </c>
      <c r="AO81" s="185">
        <v>237271.51</v>
      </c>
      <c r="AP81" s="185">
        <v>283795</v>
      </c>
      <c r="AQ81" s="153">
        <v>46523.489999999991</v>
      </c>
      <c r="AR81" s="185">
        <v>90673.62</v>
      </c>
      <c r="AS81" s="153">
        <v>374468.62</v>
      </c>
      <c r="AT81" s="188">
        <v>160844.91</v>
      </c>
      <c r="AU81" s="151">
        <v>213623.71</v>
      </c>
      <c r="AV81" s="195">
        <v>0.56676442502510616</v>
      </c>
      <c r="AW81" s="195">
        <v>0.42952840748044524</v>
      </c>
      <c r="AX81" s="188">
        <v>115632.72</v>
      </c>
      <c r="AY81" s="180">
        <v>0</v>
      </c>
    </row>
    <row r="82" spans="1:51">
      <c r="A82" s="196">
        <v>13073071</v>
      </c>
      <c r="B82" s="192">
        <v>5359</v>
      </c>
      <c r="C82" s="153" t="s">
        <v>105</v>
      </c>
      <c r="D82" s="190">
        <v>217</v>
      </c>
      <c r="E82" s="191">
        <v>151200</v>
      </c>
      <c r="F82" s="185">
        <v>127228.96</v>
      </c>
      <c r="G82" s="192">
        <v>1</v>
      </c>
      <c r="H82" s="185">
        <v>19100</v>
      </c>
      <c r="I82" s="185"/>
      <c r="J82" s="192"/>
      <c r="K82" s="185">
        <v>225889.47999999998</v>
      </c>
      <c r="L82" s="127">
        <v>2012</v>
      </c>
      <c r="M82" s="192">
        <v>0</v>
      </c>
      <c r="N82" s="185">
        <v>0</v>
      </c>
      <c r="O82" s="192">
        <v>1</v>
      </c>
      <c r="P82" s="185">
        <v>424837.37</v>
      </c>
      <c r="Q82" s="192">
        <v>1</v>
      </c>
      <c r="R82" s="185">
        <v>1959.64</v>
      </c>
      <c r="S82" s="193">
        <v>350</v>
      </c>
      <c r="T82" s="192">
        <v>0</v>
      </c>
      <c r="U82" s="193">
        <v>350</v>
      </c>
      <c r="V82" s="192">
        <v>0</v>
      </c>
      <c r="W82" s="193">
        <v>400</v>
      </c>
      <c r="X82" s="192">
        <v>0</v>
      </c>
      <c r="Y82" s="192">
        <v>0</v>
      </c>
      <c r="Z82" s="185">
        <v>1843983.92</v>
      </c>
      <c r="AA82" s="185">
        <v>8497.6217511520736</v>
      </c>
      <c r="AB82" s="136" t="s">
        <v>32</v>
      </c>
      <c r="AC82" s="136" t="s">
        <v>28</v>
      </c>
      <c r="AD82" s="136" t="s">
        <v>28</v>
      </c>
      <c r="AE82" s="185">
        <v>290964.58999999997</v>
      </c>
      <c r="AF82" s="185">
        <v>75408.009999999995</v>
      </c>
      <c r="AG82" s="186">
        <v>127228.96</v>
      </c>
      <c r="AH82" s="183">
        <v>-583852.29</v>
      </c>
      <c r="AI82" s="191">
        <v>700</v>
      </c>
      <c r="AJ82" s="185">
        <v>633</v>
      </c>
      <c r="AK82" s="189"/>
      <c r="AL82" s="189"/>
      <c r="AM82" s="191">
        <v>6300</v>
      </c>
      <c r="AN82" s="186">
        <v>6787.5</v>
      </c>
      <c r="AO82" s="185">
        <v>165976.29</v>
      </c>
      <c r="AP82" s="185">
        <v>210100</v>
      </c>
      <c r="AQ82" s="153">
        <v>44123.709999999992</v>
      </c>
      <c r="AR82" s="185">
        <v>10586.18</v>
      </c>
      <c r="AS82" s="153">
        <v>220686.18</v>
      </c>
      <c r="AT82" s="188">
        <v>93618.85</v>
      </c>
      <c r="AU82" s="151">
        <v>127067.32999999999</v>
      </c>
      <c r="AV82" s="195">
        <v>0.44559186101856263</v>
      </c>
      <c r="AW82" s="195">
        <v>0.42421709415605457</v>
      </c>
      <c r="AX82" s="188">
        <v>76139.28</v>
      </c>
      <c r="AY82" s="180">
        <v>0</v>
      </c>
    </row>
    <row r="83" spans="1:51">
      <c r="A83" s="196">
        <v>13073078</v>
      </c>
      <c r="B83" s="192">
        <v>5359</v>
      </c>
      <c r="C83" s="153" t="s">
        <v>106</v>
      </c>
      <c r="D83" s="190">
        <v>2464</v>
      </c>
      <c r="E83" s="191">
        <v>63000</v>
      </c>
      <c r="F83" s="185">
        <v>372786.14</v>
      </c>
      <c r="G83" s="1074">
        <v>1</v>
      </c>
      <c r="H83" s="185"/>
      <c r="I83" s="185">
        <v>-33200</v>
      </c>
      <c r="J83" s="192">
        <v>0</v>
      </c>
      <c r="K83" s="185"/>
      <c r="L83" s="127"/>
      <c r="M83" s="192">
        <v>0</v>
      </c>
      <c r="N83" s="185">
        <v>0</v>
      </c>
      <c r="O83" s="192">
        <v>0</v>
      </c>
      <c r="P83" s="185">
        <v>0</v>
      </c>
      <c r="Q83" s="192">
        <v>1</v>
      </c>
      <c r="R83" s="185">
        <v>623216.82999999996</v>
      </c>
      <c r="S83" s="193">
        <v>300</v>
      </c>
      <c r="T83" s="192">
        <v>0</v>
      </c>
      <c r="U83" s="193">
        <v>375</v>
      </c>
      <c r="V83" s="192">
        <v>0</v>
      </c>
      <c r="W83" s="193">
        <v>300</v>
      </c>
      <c r="X83" s="192">
        <v>1</v>
      </c>
      <c r="Y83" s="192">
        <v>0</v>
      </c>
      <c r="Z83" s="185">
        <v>1643088.76</v>
      </c>
      <c r="AA83" s="185">
        <v>666.83797077922077</v>
      </c>
      <c r="AB83" s="136" t="s">
        <v>28</v>
      </c>
      <c r="AC83" s="136" t="s">
        <v>28</v>
      </c>
      <c r="AD83" s="136" t="s">
        <v>28</v>
      </c>
      <c r="AE83" s="185">
        <v>49905.18</v>
      </c>
      <c r="AF83" s="185">
        <v>-86922.76</v>
      </c>
      <c r="AG83" s="186">
        <v>372786.14</v>
      </c>
      <c r="AH83" s="183">
        <v>624119.72</v>
      </c>
      <c r="AI83" s="191">
        <v>8500</v>
      </c>
      <c r="AJ83" s="185">
        <v>8493.16</v>
      </c>
      <c r="AK83" s="189"/>
      <c r="AL83" s="189"/>
      <c r="AM83" s="194"/>
      <c r="AN83" s="189"/>
      <c r="AO83" s="185">
        <v>1160687.9099999999</v>
      </c>
      <c r="AP83" s="185">
        <v>1656684</v>
      </c>
      <c r="AQ83" s="153">
        <v>495996.09000000008</v>
      </c>
      <c r="AR83" s="185">
        <v>554572.02</v>
      </c>
      <c r="AS83" s="153">
        <v>2211256.02</v>
      </c>
      <c r="AT83" s="188">
        <v>742274.7</v>
      </c>
      <c r="AU83" s="151">
        <v>1468981.32</v>
      </c>
      <c r="AV83" s="195">
        <v>0.44804845100212226</v>
      </c>
      <c r="AW83" s="195">
        <v>0.33568012626597615</v>
      </c>
      <c r="AX83" s="188">
        <v>457205.76000000001</v>
      </c>
      <c r="AY83" s="180">
        <v>6.1999999999999998E-3</v>
      </c>
    </row>
    <row r="84" spans="1:51">
      <c r="A84" s="196">
        <v>13073101</v>
      </c>
      <c r="B84" s="192">
        <v>5359</v>
      </c>
      <c r="C84" s="153" t="s">
        <v>107</v>
      </c>
      <c r="D84" s="190">
        <v>1147</v>
      </c>
      <c r="E84" s="191">
        <v>161600</v>
      </c>
      <c r="F84" s="185">
        <v>215842.12</v>
      </c>
      <c r="G84" s="192">
        <v>1</v>
      </c>
      <c r="H84" s="185">
        <v>52200</v>
      </c>
      <c r="I84" s="185"/>
      <c r="J84" s="192"/>
      <c r="K84" s="185">
        <v>128341.17000000001</v>
      </c>
      <c r="L84" s="127">
        <v>2012</v>
      </c>
      <c r="M84" s="192">
        <v>0</v>
      </c>
      <c r="N84" s="185">
        <v>0</v>
      </c>
      <c r="O84" s="192">
        <v>0</v>
      </c>
      <c r="P84" s="185">
        <v>0</v>
      </c>
      <c r="Q84" s="192">
        <v>1</v>
      </c>
      <c r="R84" s="185">
        <v>226778.88</v>
      </c>
      <c r="S84" s="193">
        <v>400</v>
      </c>
      <c r="T84" s="192">
        <v>0</v>
      </c>
      <c r="U84" s="193">
        <v>400</v>
      </c>
      <c r="V84" s="192">
        <v>0</v>
      </c>
      <c r="W84" s="193">
        <v>375</v>
      </c>
      <c r="X84" s="192">
        <v>0</v>
      </c>
      <c r="Y84" s="192">
        <v>0</v>
      </c>
      <c r="Z84" s="185">
        <v>9844863.9000000004</v>
      </c>
      <c r="AA84" s="185">
        <v>8583.1420226678292</v>
      </c>
      <c r="AB84" s="136" t="s">
        <v>28</v>
      </c>
      <c r="AC84" s="136" t="s">
        <v>28</v>
      </c>
      <c r="AD84" s="136" t="s">
        <v>28</v>
      </c>
      <c r="AE84" s="185">
        <v>93734.530000000013</v>
      </c>
      <c r="AF84" s="185">
        <v>206983.93</v>
      </c>
      <c r="AG84" s="186">
        <v>215842.12</v>
      </c>
      <c r="AH84" s="183">
        <v>227228.97</v>
      </c>
      <c r="AI84" s="191">
        <v>4800</v>
      </c>
      <c r="AJ84" s="185">
        <v>4463.3500000000004</v>
      </c>
      <c r="AK84" s="189"/>
      <c r="AL84" s="189"/>
      <c r="AM84" s="191">
        <v>9900</v>
      </c>
      <c r="AN84" s="186">
        <v>10537.5</v>
      </c>
      <c r="AO84" s="185">
        <v>493228.85</v>
      </c>
      <c r="AP84" s="185">
        <v>795482</v>
      </c>
      <c r="AQ84" s="153">
        <v>302253.15000000002</v>
      </c>
      <c r="AR84" s="185">
        <v>286400.15999999997</v>
      </c>
      <c r="AS84" s="153">
        <v>1081882.1599999999</v>
      </c>
      <c r="AT84" s="188">
        <v>335686.13</v>
      </c>
      <c r="AU84" s="151">
        <v>746196.02999999991</v>
      </c>
      <c r="AV84" s="195">
        <v>0.42199085585846069</v>
      </c>
      <c r="AW84" s="195">
        <v>0.31027975357316184</v>
      </c>
      <c r="AX84" s="188">
        <v>218346.23999999999</v>
      </c>
      <c r="AY84" s="180">
        <v>7.7000000000000002E-3</v>
      </c>
    </row>
    <row r="85" spans="1:51">
      <c r="A85" s="118">
        <v>13073007</v>
      </c>
      <c r="B85" s="117">
        <v>5360</v>
      </c>
      <c r="C85" s="117" t="s">
        <v>108</v>
      </c>
      <c r="D85" s="132">
        <v>1662</v>
      </c>
      <c r="E85" s="132">
        <v>-59720</v>
      </c>
      <c r="F85" s="132">
        <v>103814.55</v>
      </c>
      <c r="G85" s="132">
        <v>0</v>
      </c>
      <c r="H85" s="132">
        <v>237245.09</v>
      </c>
      <c r="I85" s="132" t="s">
        <v>24</v>
      </c>
      <c r="J85" s="132">
        <v>0</v>
      </c>
      <c r="K85" s="132" t="s">
        <v>24</v>
      </c>
      <c r="L85" s="152" t="s">
        <v>24</v>
      </c>
      <c r="M85" s="132">
        <v>1</v>
      </c>
      <c r="N85" s="136">
        <v>2072436.87</v>
      </c>
      <c r="O85" s="132">
        <v>0</v>
      </c>
      <c r="P85" s="136">
        <v>0</v>
      </c>
      <c r="Q85" s="132">
        <v>1</v>
      </c>
      <c r="R85" s="136">
        <v>17262.23</v>
      </c>
      <c r="S85" s="132">
        <v>330</v>
      </c>
      <c r="T85" s="132">
        <v>0</v>
      </c>
      <c r="U85" s="132">
        <v>400</v>
      </c>
      <c r="V85" s="132">
        <v>1</v>
      </c>
      <c r="W85" s="132">
        <v>300</v>
      </c>
      <c r="X85" s="132">
        <v>1</v>
      </c>
      <c r="Y85" s="132">
        <v>0</v>
      </c>
      <c r="Z85" s="136">
        <v>1445941.62</v>
      </c>
      <c r="AA85" s="136">
        <v>870.00097472924199</v>
      </c>
      <c r="AB85" s="132" t="s">
        <v>32</v>
      </c>
      <c r="AC85" s="152" t="s">
        <v>32</v>
      </c>
      <c r="AD85" s="152" t="s">
        <v>24</v>
      </c>
      <c r="AE85" s="152" t="s">
        <v>214</v>
      </c>
      <c r="AF85" s="152" t="s">
        <v>214</v>
      </c>
      <c r="AG85" s="136" t="s">
        <v>24</v>
      </c>
      <c r="AH85" s="158">
        <v>-17262.23</v>
      </c>
      <c r="AI85" s="136">
        <v>4750</v>
      </c>
      <c r="AJ85" s="136">
        <v>4742.2700000000004</v>
      </c>
      <c r="AK85" s="136">
        <v>3800</v>
      </c>
      <c r="AL85" s="136">
        <v>4075.49</v>
      </c>
      <c r="AM85" s="136">
        <v>0</v>
      </c>
      <c r="AN85" s="136">
        <v>0</v>
      </c>
      <c r="AO85" s="136">
        <v>512475.36</v>
      </c>
      <c r="AP85" s="133">
        <v>733060.34</v>
      </c>
      <c r="AQ85" s="136">
        <v>220584.97999999998</v>
      </c>
      <c r="AR85" s="136">
        <v>487905.76</v>
      </c>
      <c r="AS85" s="136">
        <v>1220966.1000000001</v>
      </c>
      <c r="AT85" s="133">
        <v>503029</v>
      </c>
      <c r="AU85" s="133">
        <v>-257874.42000000004</v>
      </c>
      <c r="AV85" s="130">
        <v>0.68620408519167742</v>
      </c>
      <c r="AW85" s="130">
        <v>0.41199260159639156</v>
      </c>
      <c r="AX85" s="133" t="s">
        <v>24</v>
      </c>
      <c r="AY85" s="180">
        <v>2.75E-2</v>
      </c>
    </row>
    <row r="86" spans="1:51">
      <c r="A86" s="118">
        <v>13073015</v>
      </c>
      <c r="B86" s="117">
        <v>5360</v>
      </c>
      <c r="C86" s="117" t="s">
        <v>109</v>
      </c>
      <c r="D86" s="132">
        <v>1031</v>
      </c>
      <c r="E86" s="132">
        <v>22260</v>
      </c>
      <c r="F86" s="132">
        <v>135718</v>
      </c>
      <c r="G86" s="132">
        <v>0</v>
      </c>
      <c r="H86" s="132">
        <v>440761.92</v>
      </c>
      <c r="I86" s="132" t="s">
        <v>24</v>
      </c>
      <c r="J86" s="132">
        <v>0</v>
      </c>
      <c r="K86" s="132" t="s">
        <v>24</v>
      </c>
      <c r="L86" s="152" t="s">
        <v>24</v>
      </c>
      <c r="M86" s="132">
        <v>1</v>
      </c>
      <c r="N86" s="136">
        <v>1867950</v>
      </c>
      <c r="O86" s="132">
        <v>0</v>
      </c>
      <c r="P86" s="136">
        <v>0</v>
      </c>
      <c r="Q86" s="132">
        <v>1</v>
      </c>
      <c r="R86" s="136">
        <v>223184.25</v>
      </c>
      <c r="S86" s="132">
        <v>300</v>
      </c>
      <c r="T86" s="132">
        <v>0</v>
      </c>
      <c r="U86" s="132">
        <v>300</v>
      </c>
      <c r="V86" s="132">
        <v>1</v>
      </c>
      <c r="W86" s="132">
        <v>300</v>
      </c>
      <c r="X86" s="132">
        <v>1</v>
      </c>
      <c r="Y86" s="132">
        <v>0</v>
      </c>
      <c r="Z86" s="136">
        <v>1436971.27</v>
      </c>
      <c r="AA86" s="136">
        <v>1393.7645683802134</v>
      </c>
      <c r="AB86" s="132" t="s">
        <v>28</v>
      </c>
      <c r="AC86" s="152" t="s">
        <v>24</v>
      </c>
      <c r="AD86" s="152" t="s">
        <v>24</v>
      </c>
      <c r="AE86" s="152" t="s">
        <v>215</v>
      </c>
      <c r="AF86" s="152" t="s">
        <v>214</v>
      </c>
      <c r="AG86" s="136" t="s">
        <v>24</v>
      </c>
      <c r="AH86" s="158">
        <v>-106435</v>
      </c>
      <c r="AI86" s="136">
        <v>3100</v>
      </c>
      <c r="AJ86" s="136">
        <v>3058.28</v>
      </c>
      <c r="AK86" s="136">
        <v>0</v>
      </c>
      <c r="AL86" s="136">
        <v>0</v>
      </c>
      <c r="AM86" s="136">
        <v>0</v>
      </c>
      <c r="AN86" s="136">
        <v>0</v>
      </c>
      <c r="AO86" s="136">
        <v>408883.06</v>
      </c>
      <c r="AP86" s="133">
        <v>657759.1</v>
      </c>
      <c r="AQ86" s="136">
        <v>248876.03999999998</v>
      </c>
      <c r="AR86" s="136">
        <v>262213.55</v>
      </c>
      <c r="AS86" s="136">
        <v>919972.64999999991</v>
      </c>
      <c r="AT86" s="133">
        <v>294541</v>
      </c>
      <c r="AU86" s="133">
        <v>101004.54999999993</v>
      </c>
      <c r="AV86" s="130">
        <v>0.44779464092553034</v>
      </c>
      <c r="AW86" s="130">
        <v>0.32016277875217269</v>
      </c>
      <c r="AX86" s="133" t="s">
        <v>24</v>
      </c>
      <c r="AY86" s="180">
        <v>9.1999999999999998E-3</v>
      </c>
    </row>
    <row r="87" spans="1:51">
      <c r="A87" s="118">
        <v>13073016</v>
      </c>
      <c r="B87" s="117">
        <v>5360</v>
      </c>
      <c r="C87" s="117" t="s">
        <v>110</v>
      </c>
      <c r="D87" s="132">
        <v>521</v>
      </c>
      <c r="E87" s="132">
        <v>-191040</v>
      </c>
      <c r="F87" s="132">
        <v>-96402</v>
      </c>
      <c r="G87" s="132">
        <v>0</v>
      </c>
      <c r="H87" s="132" t="s">
        <v>24</v>
      </c>
      <c r="I87" s="132">
        <v>88488.15</v>
      </c>
      <c r="J87" s="132">
        <v>1</v>
      </c>
      <c r="K87" s="132" t="s">
        <v>24</v>
      </c>
      <c r="L87" s="152" t="s">
        <v>24</v>
      </c>
      <c r="M87" s="132">
        <v>1</v>
      </c>
      <c r="N87" s="136">
        <v>2168904.25</v>
      </c>
      <c r="O87" s="132">
        <v>0</v>
      </c>
      <c r="P87" s="136">
        <v>0</v>
      </c>
      <c r="Q87" s="132">
        <v>1</v>
      </c>
      <c r="R87" s="136">
        <v>323735.84000000003</v>
      </c>
      <c r="S87" s="132">
        <v>300</v>
      </c>
      <c r="T87" s="132">
        <v>0</v>
      </c>
      <c r="U87" s="132">
        <v>320</v>
      </c>
      <c r="V87" s="132">
        <v>1</v>
      </c>
      <c r="W87" s="132">
        <v>270</v>
      </c>
      <c r="X87" s="132">
        <v>1</v>
      </c>
      <c r="Y87" s="132">
        <v>0</v>
      </c>
      <c r="Z87" s="136">
        <v>75150.47</v>
      </c>
      <c r="AA87" s="136">
        <v>144.24274472168906</v>
      </c>
      <c r="AB87" s="132" t="s">
        <v>28</v>
      </c>
      <c r="AC87" s="152" t="s">
        <v>24</v>
      </c>
      <c r="AD87" s="152" t="s">
        <v>24</v>
      </c>
      <c r="AE87" s="152" t="s">
        <v>215</v>
      </c>
      <c r="AF87" s="152" t="s">
        <v>215</v>
      </c>
      <c r="AG87" s="136" t="s">
        <v>24</v>
      </c>
      <c r="AH87" s="158">
        <v>216340.1</v>
      </c>
      <c r="AI87" s="136">
        <v>1200</v>
      </c>
      <c r="AJ87" s="136">
        <v>1483.01</v>
      </c>
      <c r="AK87" s="136">
        <v>0</v>
      </c>
      <c r="AL87" s="136">
        <v>0</v>
      </c>
      <c r="AM87" s="136">
        <v>0</v>
      </c>
      <c r="AN87" s="136">
        <v>0</v>
      </c>
      <c r="AO87" s="136">
        <v>109812.21</v>
      </c>
      <c r="AP87" s="133">
        <v>161196.01999999999</v>
      </c>
      <c r="AQ87" s="136">
        <v>51383.809999999983</v>
      </c>
      <c r="AR87" s="136">
        <v>122747.66</v>
      </c>
      <c r="AS87" s="136">
        <v>283943.67999999999</v>
      </c>
      <c r="AT87" s="133">
        <v>151628</v>
      </c>
      <c r="AU87" s="133">
        <v>-113179.64000000004</v>
      </c>
      <c r="AV87" s="130">
        <v>0.9406435717209396</v>
      </c>
      <c r="AW87" s="130">
        <v>0.53400730736461544</v>
      </c>
      <c r="AX87" s="133" t="s">
        <v>24</v>
      </c>
      <c r="AY87" s="180">
        <v>1.1000000000000001E-3</v>
      </c>
    </row>
    <row r="88" spans="1:51">
      <c r="A88" s="118">
        <v>13073020</v>
      </c>
      <c r="B88" s="117">
        <v>5360</v>
      </c>
      <c r="C88" s="117" t="s">
        <v>111</v>
      </c>
      <c r="D88" s="132">
        <v>222</v>
      </c>
      <c r="E88" s="132">
        <v>-26840</v>
      </c>
      <c r="F88" s="132">
        <v>-15913.58</v>
      </c>
      <c r="G88" s="132">
        <v>1</v>
      </c>
      <c r="H88" s="132" t="s">
        <v>24</v>
      </c>
      <c r="I88" s="132">
        <v>80243.73</v>
      </c>
      <c r="J88" s="132" t="s">
        <v>24</v>
      </c>
      <c r="K88" s="132" t="s">
        <v>24</v>
      </c>
      <c r="L88" s="152" t="s">
        <v>24</v>
      </c>
      <c r="M88" s="132">
        <v>1</v>
      </c>
      <c r="N88" s="136">
        <v>571063.39</v>
      </c>
      <c r="O88" s="132">
        <v>0</v>
      </c>
      <c r="P88" s="136">
        <v>0</v>
      </c>
      <c r="Q88" s="132">
        <v>1</v>
      </c>
      <c r="R88" s="136">
        <v>223822.36</v>
      </c>
      <c r="S88" s="132">
        <v>200</v>
      </c>
      <c r="T88" s="132">
        <v>1</v>
      </c>
      <c r="U88" s="132">
        <v>300</v>
      </c>
      <c r="V88" s="132">
        <v>1</v>
      </c>
      <c r="W88" s="132">
        <v>300</v>
      </c>
      <c r="X88" s="132">
        <v>1</v>
      </c>
      <c r="Y88" s="132">
        <v>1</v>
      </c>
      <c r="Z88" s="136">
        <v>1113.67</v>
      </c>
      <c r="AA88" s="136">
        <v>5.0165315315315322</v>
      </c>
      <c r="AB88" s="132" t="s">
        <v>28</v>
      </c>
      <c r="AC88" s="152" t="s">
        <v>24</v>
      </c>
      <c r="AD88" s="152" t="s">
        <v>24</v>
      </c>
      <c r="AE88" s="152" t="s">
        <v>215</v>
      </c>
      <c r="AF88" s="152" t="s">
        <v>215</v>
      </c>
      <c r="AG88" s="136" t="s">
        <v>24</v>
      </c>
      <c r="AH88" s="158">
        <v>159968.42000000001</v>
      </c>
      <c r="AI88" s="136">
        <v>1100</v>
      </c>
      <c r="AJ88" s="136">
        <v>1127.53</v>
      </c>
      <c r="AK88" s="136">
        <v>0</v>
      </c>
      <c r="AL88" s="136">
        <v>0</v>
      </c>
      <c r="AM88" s="136">
        <v>0</v>
      </c>
      <c r="AN88" s="136">
        <v>0</v>
      </c>
      <c r="AO88" s="136">
        <v>64042.91</v>
      </c>
      <c r="AP88" s="133">
        <v>96050.98</v>
      </c>
      <c r="AQ88" s="136">
        <v>32008.069999999992</v>
      </c>
      <c r="AR88" s="136">
        <v>78614.81</v>
      </c>
      <c r="AS88" s="136">
        <v>174665.78999999998</v>
      </c>
      <c r="AT88" s="133">
        <v>58588</v>
      </c>
      <c r="AU88" s="133">
        <v>-41151.83</v>
      </c>
      <c r="AV88" s="130">
        <v>0.60996774837695567</v>
      </c>
      <c r="AW88" s="130">
        <v>0.33542916446317284</v>
      </c>
      <c r="AX88" s="133" t="s">
        <v>24</v>
      </c>
      <c r="AY88" s="180">
        <v>7.1099999999999997E-2</v>
      </c>
    </row>
    <row r="89" spans="1:51">
      <c r="A89" s="118">
        <v>13073022</v>
      </c>
      <c r="B89" s="117">
        <v>5360</v>
      </c>
      <c r="C89" s="117" t="s">
        <v>112</v>
      </c>
      <c r="D89" s="132">
        <v>781</v>
      </c>
      <c r="E89" s="132">
        <v>-178680</v>
      </c>
      <c r="F89" s="132">
        <v>-13822.37</v>
      </c>
      <c r="G89" s="132">
        <v>1</v>
      </c>
      <c r="H89" s="132">
        <v>45345.91</v>
      </c>
      <c r="I89" s="132" t="s">
        <v>24</v>
      </c>
      <c r="J89" s="132" t="s">
        <v>24</v>
      </c>
      <c r="K89" s="132" t="s">
        <v>24</v>
      </c>
      <c r="L89" s="152" t="s">
        <v>24</v>
      </c>
      <c r="M89" s="132">
        <v>1</v>
      </c>
      <c r="N89" s="136">
        <v>1784200.27</v>
      </c>
      <c r="O89" s="132">
        <v>0</v>
      </c>
      <c r="P89" s="136">
        <v>0</v>
      </c>
      <c r="Q89" s="132">
        <v>1</v>
      </c>
      <c r="R89" s="136">
        <v>343799.85</v>
      </c>
      <c r="S89" s="132">
        <v>300</v>
      </c>
      <c r="T89" s="132">
        <v>0</v>
      </c>
      <c r="U89" s="132">
        <v>300</v>
      </c>
      <c r="V89" s="132">
        <v>1</v>
      </c>
      <c r="W89" s="132">
        <v>300</v>
      </c>
      <c r="X89" s="132">
        <v>1</v>
      </c>
      <c r="Y89" s="132">
        <v>0</v>
      </c>
      <c r="Z89" s="136">
        <v>210348.41</v>
      </c>
      <c r="AA89" s="136">
        <v>269.33215108834827</v>
      </c>
      <c r="AB89" s="132" t="s">
        <v>24</v>
      </c>
      <c r="AC89" s="152" t="s">
        <v>24</v>
      </c>
      <c r="AD89" s="152" t="s">
        <v>24</v>
      </c>
      <c r="AE89" s="152" t="s">
        <v>215</v>
      </c>
      <c r="AF89" s="152" t="s">
        <v>214</v>
      </c>
      <c r="AG89" s="136" t="s">
        <v>24</v>
      </c>
      <c r="AH89" s="158">
        <v>182848</v>
      </c>
      <c r="AI89" s="136">
        <v>2800</v>
      </c>
      <c r="AJ89" s="136">
        <v>3464.03</v>
      </c>
      <c r="AK89" s="136">
        <v>0</v>
      </c>
      <c r="AL89" s="136">
        <v>0</v>
      </c>
      <c r="AM89" s="136">
        <v>1200</v>
      </c>
      <c r="AN89" s="136">
        <v>1251.18</v>
      </c>
      <c r="AO89" s="136">
        <v>236085.56</v>
      </c>
      <c r="AP89" s="133">
        <v>349229.06</v>
      </c>
      <c r="AQ89" s="136">
        <v>113143.5</v>
      </c>
      <c r="AR89" s="136">
        <v>223430.13</v>
      </c>
      <c r="AS89" s="136">
        <v>572659.18999999994</v>
      </c>
      <c r="AT89" s="133">
        <v>23848</v>
      </c>
      <c r="AU89" s="133">
        <v>101950.93</v>
      </c>
      <c r="AV89" s="130">
        <v>6.8287558887567948E-2</v>
      </c>
      <c r="AW89" s="130">
        <v>4.164431553084829E-2</v>
      </c>
      <c r="AX89" s="133" t="s">
        <v>24</v>
      </c>
      <c r="AY89" s="180">
        <v>6.6500000000000004E-2</v>
      </c>
    </row>
    <row r="90" spans="1:51">
      <c r="A90" s="118">
        <v>13073032</v>
      </c>
      <c r="B90" s="117">
        <v>5360</v>
      </c>
      <c r="C90" s="117" t="s">
        <v>113</v>
      </c>
      <c r="D90" s="132">
        <v>563</v>
      </c>
      <c r="E90" s="132">
        <v>-172620</v>
      </c>
      <c r="F90" s="132">
        <v>-43037.14</v>
      </c>
      <c r="G90" s="132">
        <v>1</v>
      </c>
      <c r="H90" s="132" t="s">
        <v>24</v>
      </c>
      <c r="I90" s="132">
        <v>588771.57999999996</v>
      </c>
      <c r="J90" s="132" t="s">
        <v>24</v>
      </c>
      <c r="K90" s="132" t="s">
        <v>24</v>
      </c>
      <c r="L90" s="152" t="s">
        <v>24</v>
      </c>
      <c r="M90" s="132">
        <v>1</v>
      </c>
      <c r="N90" s="136">
        <v>2695772.81</v>
      </c>
      <c r="O90" s="132">
        <v>0</v>
      </c>
      <c r="P90" s="136">
        <v>0</v>
      </c>
      <c r="Q90" s="132">
        <v>1</v>
      </c>
      <c r="R90" s="136">
        <v>199333.43</v>
      </c>
      <c r="S90" s="132">
        <v>300</v>
      </c>
      <c r="T90" s="132">
        <v>0</v>
      </c>
      <c r="U90" s="132">
        <v>340</v>
      </c>
      <c r="V90" s="132">
        <v>1</v>
      </c>
      <c r="W90" s="132">
        <v>303</v>
      </c>
      <c r="X90" s="132">
        <v>1</v>
      </c>
      <c r="Y90" s="132">
        <v>0</v>
      </c>
      <c r="Z90" s="136">
        <v>10589.11</v>
      </c>
      <c r="AA90" s="136">
        <v>18.808365896980462</v>
      </c>
      <c r="AB90" s="132" t="s">
        <v>28</v>
      </c>
      <c r="AC90" s="152" t="s">
        <v>24</v>
      </c>
      <c r="AD90" s="152" t="s">
        <v>24</v>
      </c>
      <c r="AE90" s="152" t="s">
        <v>215</v>
      </c>
      <c r="AF90" s="152" t="s">
        <v>215</v>
      </c>
      <c r="AG90" s="136" t="s">
        <v>24</v>
      </c>
      <c r="AH90" s="158">
        <v>81400.78</v>
      </c>
      <c r="AI90" s="136">
        <v>2000</v>
      </c>
      <c r="AJ90" s="136">
        <v>2351.63</v>
      </c>
      <c r="AK90" s="136">
        <v>0</v>
      </c>
      <c r="AL90" s="136">
        <v>0</v>
      </c>
      <c r="AM90" s="136">
        <v>0</v>
      </c>
      <c r="AN90" s="136">
        <v>0</v>
      </c>
      <c r="AO90" s="136">
        <v>183191.58</v>
      </c>
      <c r="AP90" s="133">
        <v>273555.26</v>
      </c>
      <c r="AQ90" s="136">
        <v>90363.680000000022</v>
      </c>
      <c r="AR90" s="136">
        <v>118533.72</v>
      </c>
      <c r="AS90" s="136">
        <v>392088.98</v>
      </c>
      <c r="AT90" s="133">
        <v>181455</v>
      </c>
      <c r="AU90" s="133">
        <v>-26433.459999999963</v>
      </c>
      <c r="AV90" s="130">
        <v>0.66332118782874072</v>
      </c>
      <c r="AW90" s="130">
        <v>0.46279035947401531</v>
      </c>
      <c r="AX90" s="133" t="s">
        <v>24</v>
      </c>
      <c r="AY90" s="180">
        <v>4.7899999999999998E-2</v>
      </c>
    </row>
    <row r="91" spans="1:51">
      <c r="A91" s="118">
        <v>13073033</v>
      </c>
      <c r="B91" s="117">
        <v>5360</v>
      </c>
      <c r="C91" s="117" t="s">
        <v>114</v>
      </c>
      <c r="D91" s="132">
        <v>620</v>
      </c>
      <c r="E91" s="132">
        <v>-177580</v>
      </c>
      <c r="F91" s="132">
        <v>5245.68</v>
      </c>
      <c r="G91" s="132">
        <v>1</v>
      </c>
      <c r="H91" s="132">
        <v>35778.07</v>
      </c>
      <c r="I91" s="132" t="s">
        <v>24</v>
      </c>
      <c r="J91" s="132">
        <v>1</v>
      </c>
      <c r="K91" s="132" t="s">
        <v>24</v>
      </c>
      <c r="L91" s="152" t="s">
        <v>24</v>
      </c>
      <c r="M91" s="132">
        <v>1</v>
      </c>
      <c r="N91" s="136">
        <v>1305059.48</v>
      </c>
      <c r="O91" s="132">
        <v>1</v>
      </c>
      <c r="P91" s="136">
        <v>6230</v>
      </c>
      <c r="Q91" s="132">
        <v>1</v>
      </c>
      <c r="R91" s="136">
        <v>190789.27</v>
      </c>
      <c r="S91" s="132">
        <v>300</v>
      </c>
      <c r="T91" s="132">
        <v>0</v>
      </c>
      <c r="U91" s="132">
        <v>320</v>
      </c>
      <c r="V91" s="132">
        <v>1</v>
      </c>
      <c r="W91" s="132">
        <v>300</v>
      </c>
      <c r="X91" s="132">
        <v>1</v>
      </c>
      <c r="Y91" s="132">
        <v>0</v>
      </c>
      <c r="Z91" s="136">
        <v>246452.97</v>
      </c>
      <c r="AA91" s="136">
        <v>397.50479032258067</v>
      </c>
      <c r="AB91" s="132" t="s">
        <v>24</v>
      </c>
      <c r="AC91" s="152" t="s">
        <v>24</v>
      </c>
      <c r="AD91" s="152" t="s">
        <v>24</v>
      </c>
      <c r="AE91" s="152" t="s">
        <v>215</v>
      </c>
      <c r="AF91" s="152" t="s">
        <v>214</v>
      </c>
      <c r="AG91" s="136" t="s">
        <v>24</v>
      </c>
      <c r="AH91" s="158">
        <v>-199333.43</v>
      </c>
      <c r="AI91" s="136">
        <v>2320</v>
      </c>
      <c r="AJ91" s="136">
        <v>2683.82</v>
      </c>
      <c r="AK91" s="136">
        <v>0</v>
      </c>
      <c r="AL91" s="136">
        <v>0</v>
      </c>
      <c r="AM91" s="136">
        <v>0</v>
      </c>
      <c r="AN91" s="136">
        <v>0</v>
      </c>
      <c r="AO91" s="136">
        <v>141464.47</v>
      </c>
      <c r="AP91" s="133">
        <v>209287.18</v>
      </c>
      <c r="AQ91" s="136">
        <v>67822.709999999992</v>
      </c>
      <c r="AR91" s="136">
        <v>193165.84</v>
      </c>
      <c r="AS91" s="136">
        <v>402453.02</v>
      </c>
      <c r="AT91" s="133">
        <v>170044</v>
      </c>
      <c r="AU91" s="133">
        <v>-153922.65999999997</v>
      </c>
      <c r="AV91" s="130">
        <v>0.81249123811597068</v>
      </c>
      <c r="AW91" s="130">
        <v>0.42251888183122588</v>
      </c>
      <c r="AX91" s="133" t="s">
        <v>24</v>
      </c>
      <c r="AY91" s="180">
        <v>0</v>
      </c>
    </row>
    <row r="92" spans="1:51">
      <c r="A92" s="118">
        <v>13073039</v>
      </c>
      <c r="B92" s="117">
        <v>5360</v>
      </c>
      <c r="C92" s="117" t="s">
        <v>115</v>
      </c>
      <c r="D92" s="132">
        <v>142</v>
      </c>
      <c r="E92" s="132">
        <v>-107940</v>
      </c>
      <c r="F92" s="132">
        <v>-57343.67</v>
      </c>
      <c r="G92" s="132">
        <v>1</v>
      </c>
      <c r="H92" s="132" t="s">
        <v>24</v>
      </c>
      <c r="I92" s="132">
        <v>59060.55</v>
      </c>
      <c r="J92" s="132">
        <v>1</v>
      </c>
      <c r="K92" s="132">
        <v>-14277.82</v>
      </c>
      <c r="L92" s="152" t="s">
        <v>24</v>
      </c>
      <c r="M92" s="132">
        <v>1</v>
      </c>
      <c r="N92" s="136">
        <v>499682.61</v>
      </c>
      <c r="O92" s="132">
        <v>0</v>
      </c>
      <c r="P92" s="136">
        <v>0</v>
      </c>
      <c r="Q92" s="132">
        <v>1</v>
      </c>
      <c r="R92" s="136">
        <v>15997.85</v>
      </c>
      <c r="S92" s="132">
        <v>300</v>
      </c>
      <c r="T92" s="132">
        <v>0</v>
      </c>
      <c r="U92" s="132">
        <v>320</v>
      </c>
      <c r="V92" s="132">
        <v>1</v>
      </c>
      <c r="W92" s="132">
        <v>300</v>
      </c>
      <c r="X92" s="132">
        <v>1</v>
      </c>
      <c r="Y92" s="132">
        <v>0</v>
      </c>
      <c r="Z92" s="136">
        <v>0</v>
      </c>
      <c r="AA92" s="136">
        <v>0</v>
      </c>
      <c r="AB92" s="132" t="s">
        <v>32</v>
      </c>
      <c r="AC92" s="152" t="s">
        <v>24</v>
      </c>
      <c r="AD92" s="152" t="s">
        <v>24</v>
      </c>
      <c r="AE92" s="152" t="s">
        <v>215</v>
      </c>
      <c r="AF92" s="152" t="s">
        <v>215</v>
      </c>
      <c r="AG92" s="136" t="s">
        <v>24</v>
      </c>
      <c r="AH92" s="158">
        <v>-15997.85</v>
      </c>
      <c r="AI92" s="136">
        <v>680</v>
      </c>
      <c r="AJ92" s="136">
        <v>741.75</v>
      </c>
      <c r="AK92" s="136">
        <v>0</v>
      </c>
      <c r="AL92" s="136">
        <v>0</v>
      </c>
      <c r="AM92" s="136">
        <v>0</v>
      </c>
      <c r="AN92" s="136">
        <v>0</v>
      </c>
      <c r="AO92" s="136">
        <v>37492.160000000003</v>
      </c>
      <c r="AP92" s="133">
        <v>119078.92</v>
      </c>
      <c r="AQ92" s="136">
        <v>81586.759999999995</v>
      </c>
      <c r="AR92" s="136">
        <v>0</v>
      </c>
      <c r="AS92" s="136">
        <v>119078.92</v>
      </c>
      <c r="AT92" s="133">
        <v>68267</v>
      </c>
      <c r="AU92" s="133">
        <v>50811.92</v>
      </c>
      <c r="AV92" s="130">
        <v>0.57329206546381173</v>
      </c>
      <c r="AW92" s="130">
        <v>0.57329206546381173</v>
      </c>
      <c r="AX92" s="133" t="s">
        <v>24</v>
      </c>
      <c r="AY92" s="180">
        <v>2.9100000000000001E-2</v>
      </c>
    </row>
    <row r="93" spans="1:51">
      <c r="A93" s="118">
        <v>13073050</v>
      </c>
      <c r="B93" s="117">
        <v>5360</v>
      </c>
      <c r="C93" s="117" t="s">
        <v>116</v>
      </c>
      <c r="D93" s="132">
        <v>654</v>
      </c>
      <c r="E93" s="132">
        <v>-66130</v>
      </c>
      <c r="F93" s="132">
        <v>158160.1</v>
      </c>
      <c r="G93" s="132">
        <v>0</v>
      </c>
      <c r="H93" s="132">
        <v>191746.82</v>
      </c>
      <c r="I93" s="132" t="s">
        <v>24</v>
      </c>
      <c r="J93" s="132">
        <v>1</v>
      </c>
      <c r="K93" s="132" t="s">
        <v>24</v>
      </c>
      <c r="L93" s="152" t="s">
        <v>24</v>
      </c>
      <c r="M93" s="132">
        <v>1</v>
      </c>
      <c r="N93" s="136">
        <v>1631730.51</v>
      </c>
      <c r="O93" s="132">
        <v>0</v>
      </c>
      <c r="P93" s="136">
        <v>0</v>
      </c>
      <c r="Q93" s="132">
        <v>1</v>
      </c>
      <c r="R93" s="136">
        <v>232948.88</v>
      </c>
      <c r="S93" s="132">
        <v>350</v>
      </c>
      <c r="T93" s="132">
        <v>0</v>
      </c>
      <c r="U93" s="132">
        <v>300</v>
      </c>
      <c r="V93" s="132">
        <v>1</v>
      </c>
      <c r="W93" s="132">
        <v>300</v>
      </c>
      <c r="X93" s="132">
        <v>1</v>
      </c>
      <c r="Y93" s="132">
        <v>0</v>
      </c>
      <c r="Z93" s="136">
        <v>0</v>
      </c>
      <c r="AA93" s="136">
        <v>0</v>
      </c>
      <c r="AB93" s="132" t="s">
        <v>24</v>
      </c>
      <c r="AC93" s="152" t="s">
        <v>24</v>
      </c>
      <c r="AD93" s="152" t="s">
        <v>24</v>
      </c>
      <c r="AE93" s="152" t="s">
        <v>214</v>
      </c>
      <c r="AF93" s="152" t="s">
        <v>214</v>
      </c>
      <c r="AG93" s="136" t="s">
        <v>24</v>
      </c>
      <c r="AH93" s="158">
        <v>232948.88</v>
      </c>
      <c r="AI93" s="136">
        <v>1700</v>
      </c>
      <c r="AJ93" s="136">
        <v>2304.7399999999998</v>
      </c>
      <c r="AK93" s="136">
        <v>0</v>
      </c>
      <c r="AL93" s="136">
        <v>0</v>
      </c>
      <c r="AM93" s="136">
        <v>0</v>
      </c>
      <c r="AN93" s="136">
        <v>0</v>
      </c>
      <c r="AO93" s="136">
        <v>280957.84000000003</v>
      </c>
      <c r="AP93" s="133">
        <v>508923.31</v>
      </c>
      <c r="AQ93" s="136">
        <v>227965.46999999997</v>
      </c>
      <c r="AR93" s="136">
        <v>187023.73</v>
      </c>
      <c r="AS93" s="136">
        <v>695947.04</v>
      </c>
      <c r="AT93" s="133">
        <v>177587</v>
      </c>
      <c r="AU93" s="133">
        <v>144312.58000000002</v>
      </c>
      <c r="AV93" s="130">
        <v>0.34894648468744732</v>
      </c>
      <c r="AW93" s="130">
        <v>0.25517315225595327</v>
      </c>
      <c r="AX93" s="133" t="s">
        <v>24</v>
      </c>
      <c r="AY93" s="180">
        <v>4.7500000000000001E-2</v>
      </c>
    </row>
    <row r="94" spans="1:51">
      <c r="A94" s="118">
        <v>13073093</v>
      </c>
      <c r="B94" s="117">
        <v>5360</v>
      </c>
      <c r="C94" s="117" t="s">
        <v>117</v>
      </c>
      <c r="D94" s="132">
        <v>2577</v>
      </c>
      <c r="E94" s="132">
        <v>-496610</v>
      </c>
      <c r="F94" s="132">
        <v>28544.19</v>
      </c>
      <c r="G94" s="132">
        <v>1</v>
      </c>
      <c r="H94" s="132">
        <v>231990.24</v>
      </c>
      <c r="I94" s="132" t="s">
        <v>24</v>
      </c>
      <c r="J94" s="132">
        <v>0</v>
      </c>
      <c r="K94" s="132" t="s">
        <v>24</v>
      </c>
      <c r="L94" s="152" t="s">
        <v>24</v>
      </c>
      <c r="M94" s="132">
        <v>1</v>
      </c>
      <c r="N94" s="136">
        <v>7314721.8899999997</v>
      </c>
      <c r="O94" s="132">
        <v>0</v>
      </c>
      <c r="P94" s="136">
        <v>0</v>
      </c>
      <c r="Q94" s="132">
        <v>1</v>
      </c>
      <c r="R94" s="136">
        <v>678226.86</v>
      </c>
      <c r="S94" s="132">
        <v>250</v>
      </c>
      <c r="T94" s="132">
        <v>1</v>
      </c>
      <c r="U94" s="132">
        <v>340</v>
      </c>
      <c r="V94" s="132">
        <v>1</v>
      </c>
      <c r="W94" s="132">
        <v>300</v>
      </c>
      <c r="X94" s="132">
        <v>1</v>
      </c>
      <c r="Y94" s="132">
        <v>1</v>
      </c>
      <c r="Z94" s="136">
        <v>1870032.56</v>
      </c>
      <c r="AA94" s="136">
        <v>725.66261544431507</v>
      </c>
      <c r="AB94" s="132" t="s">
        <v>24</v>
      </c>
      <c r="AC94" s="152" t="s">
        <v>24</v>
      </c>
      <c r="AD94" s="152" t="s">
        <v>24</v>
      </c>
      <c r="AE94" s="152" t="s">
        <v>214</v>
      </c>
      <c r="AF94" s="152" t="s">
        <v>214</v>
      </c>
      <c r="AG94" s="136" t="s">
        <v>24</v>
      </c>
      <c r="AH94" s="158">
        <v>678226.86</v>
      </c>
      <c r="AI94" s="136">
        <v>6450</v>
      </c>
      <c r="AJ94" s="136">
        <v>7002.03</v>
      </c>
      <c r="AK94" s="136">
        <v>0</v>
      </c>
      <c r="AL94" s="136">
        <v>0</v>
      </c>
      <c r="AM94" s="136">
        <v>0</v>
      </c>
      <c r="AN94" s="136">
        <v>0</v>
      </c>
      <c r="AO94" s="136">
        <v>709467.03</v>
      </c>
      <c r="AP94" s="133">
        <v>950159.04</v>
      </c>
      <c r="AQ94" s="136">
        <v>240692.01</v>
      </c>
      <c r="AR94" s="136">
        <v>828918.59</v>
      </c>
      <c r="AS94" s="136">
        <v>1779077.63</v>
      </c>
      <c r="AT94" s="133">
        <v>699950</v>
      </c>
      <c r="AU94" s="133">
        <v>-578709.54999999981</v>
      </c>
      <c r="AV94" s="130">
        <v>0.73666614801665198</v>
      </c>
      <c r="AW94" s="130">
        <v>0.39343420893893205</v>
      </c>
      <c r="AX94" s="133" t="s">
        <v>24</v>
      </c>
      <c r="AY94" s="180">
        <v>6.2700000000000006E-2</v>
      </c>
    </row>
    <row r="95" spans="1:51">
      <c r="A95" s="118">
        <v>13073001</v>
      </c>
      <c r="B95" s="117">
        <v>5361</v>
      </c>
      <c r="C95" s="117" t="s">
        <v>118</v>
      </c>
      <c r="D95" s="132">
        <v>2049</v>
      </c>
      <c r="E95" s="132">
        <v>162800</v>
      </c>
      <c r="F95" s="136">
        <v>394816</v>
      </c>
      <c r="G95" s="132">
        <v>1</v>
      </c>
      <c r="H95" s="136">
        <v>137444</v>
      </c>
      <c r="I95" s="136" t="s">
        <v>24</v>
      </c>
      <c r="J95" s="132">
        <v>1</v>
      </c>
      <c r="K95" s="136">
        <v>76005</v>
      </c>
      <c r="L95" s="132" t="s">
        <v>24</v>
      </c>
      <c r="M95" s="132">
        <v>0</v>
      </c>
      <c r="N95" s="136">
        <v>0</v>
      </c>
      <c r="O95" s="132">
        <v>0</v>
      </c>
      <c r="P95" s="136">
        <v>0</v>
      </c>
      <c r="Q95" s="860">
        <v>1</v>
      </c>
      <c r="R95" s="863">
        <v>7236903</v>
      </c>
      <c r="S95" s="132">
        <v>250</v>
      </c>
      <c r="T95" s="132">
        <v>1</v>
      </c>
      <c r="U95" s="132">
        <v>300</v>
      </c>
      <c r="V95" s="132">
        <v>1</v>
      </c>
      <c r="W95" s="132">
        <v>300</v>
      </c>
      <c r="X95" s="132">
        <v>1</v>
      </c>
      <c r="Y95" s="132">
        <v>1</v>
      </c>
      <c r="Z95" s="136">
        <v>2762277</v>
      </c>
      <c r="AA95" s="136">
        <v>1348.11</v>
      </c>
      <c r="AB95" s="132" t="s">
        <v>28</v>
      </c>
      <c r="AC95" s="132" t="s">
        <v>28</v>
      </c>
      <c r="AD95" s="132" t="s">
        <v>28</v>
      </c>
      <c r="AE95" s="136">
        <v>281239</v>
      </c>
      <c r="AF95" s="136">
        <v>193992</v>
      </c>
      <c r="AG95" s="158">
        <v>394816</v>
      </c>
      <c r="AH95" s="158">
        <v>140329</v>
      </c>
      <c r="AI95" s="136">
        <v>5700</v>
      </c>
      <c r="AJ95" s="136">
        <v>5890</v>
      </c>
      <c r="AK95" s="132">
        <v>0</v>
      </c>
      <c r="AL95" s="136">
        <v>0</v>
      </c>
      <c r="AM95" s="132">
        <v>0</v>
      </c>
      <c r="AN95" s="158">
        <v>0</v>
      </c>
      <c r="AO95" s="136">
        <v>1103548</v>
      </c>
      <c r="AP95" s="136">
        <v>1273882</v>
      </c>
      <c r="AQ95" s="136">
        <v>170334</v>
      </c>
      <c r="AR95" s="136">
        <v>384347</v>
      </c>
      <c r="AS95" s="136">
        <v>1658229</v>
      </c>
      <c r="AT95" s="133">
        <v>648317</v>
      </c>
      <c r="AU95" s="133">
        <v>1009912</v>
      </c>
      <c r="AV95" s="130">
        <v>0.50890000000000002</v>
      </c>
      <c r="AW95" s="130">
        <v>0.39100000000000001</v>
      </c>
      <c r="AX95" s="133">
        <v>195297</v>
      </c>
      <c r="AY95" s="180" t="s">
        <v>208</v>
      </c>
    </row>
    <row r="96" spans="1:51">
      <c r="A96" s="118">
        <v>13073075</v>
      </c>
      <c r="B96" s="117">
        <v>5361</v>
      </c>
      <c r="C96" s="117" t="s">
        <v>119</v>
      </c>
      <c r="D96" s="132">
        <v>15058</v>
      </c>
      <c r="E96" s="132">
        <v>-415500</v>
      </c>
      <c r="F96" s="136">
        <v>-225179</v>
      </c>
      <c r="G96" s="1034">
        <v>1</v>
      </c>
      <c r="H96" s="136" t="s">
        <v>24</v>
      </c>
      <c r="I96" s="136">
        <v>888906</v>
      </c>
      <c r="J96" s="132">
        <v>1</v>
      </c>
      <c r="K96" s="136">
        <v>5443352</v>
      </c>
      <c r="L96" s="132" t="s">
        <v>24</v>
      </c>
      <c r="M96" s="132">
        <v>0</v>
      </c>
      <c r="N96" s="136">
        <v>0</v>
      </c>
      <c r="O96" s="132">
        <v>0</v>
      </c>
      <c r="P96" s="136">
        <v>0</v>
      </c>
      <c r="Q96" s="861"/>
      <c r="R96" s="864"/>
      <c r="S96" s="132">
        <v>340</v>
      </c>
      <c r="T96" s="132">
        <v>0</v>
      </c>
      <c r="U96" s="132">
        <v>340</v>
      </c>
      <c r="V96" s="132">
        <v>1</v>
      </c>
      <c r="W96" s="132">
        <v>320</v>
      </c>
      <c r="X96" s="132">
        <v>0</v>
      </c>
      <c r="Y96" s="132">
        <v>0</v>
      </c>
      <c r="Z96" s="136">
        <v>12550636</v>
      </c>
      <c r="AA96" s="136">
        <v>833.49</v>
      </c>
      <c r="AB96" s="132" t="s">
        <v>28</v>
      </c>
      <c r="AC96" s="132" t="s">
        <v>28</v>
      </c>
      <c r="AD96" s="132" t="s">
        <v>28</v>
      </c>
      <c r="AE96" s="136">
        <v>-589074</v>
      </c>
      <c r="AF96" s="136">
        <v>-782584</v>
      </c>
      <c r="AG96" s="158">
        <v>-225179</v>
      </c>
      <c r="AH96" s="158">
        <v>7346476</v>
      </c>
      <c r="AI96" s="132">
        <v>34000</v>
      </c>
      <c r="AJ96" s="136">
        <v>32817</v>
      </c>
      <c r="AK96" s="132">
        <v>0</v>
      </c>
      <c r="AL96" s="136">
        <v>0</v>
      </c>
      <c r="AM96" s="132">
        <v>0</v>
      </c>
      <c r="AN96" s="158">
        <v>0</v>
      </c>
      <c r="AO96" s="136">
        <v>6550628</v>
      </c>
      <c r="AP96" s="136">
        <v>7316931</v>
      </c>
      <c r="AQ96" s="136">
        <v>766030</v>
      </c>
      <c r="AR96" s="136">
        <v>3707023</v>
      </c>
      <c r="AS96" s="136">
        <v>11023954</v>
      </c>
      <c r="AT96" s="133">
        <v>4885024</v>
      </c>
      <c r="AU96" s="133">
        <v>6138930</v>
      </c>
      <c r="AV96" s="130">
        <v>0.66759999999999997</v>
      </c>
      <c r="AW96" s="130">
        <v>0.44309999999999999</v>
      </c>
      <c r="AX96" s="133">
        <v>1520007</v>
      </c>
      <c r="AY96" s="180">
        <v>0</v>
      </c>
    </row>
    <row r="97" spans="1:51">
      <c r="A97" s="118">
        <v>13073082</v>
      </c>
      <c r="B97" s="117">
        <v>5361</v>
      </c>
      <c r="C97" s="117" t="s">
        <v>120</v>
      </c>
      <c r="D97" s="132">
        <v>286</v>
      </c>
      <c r="E97" s="132">
        <v>49200</v>
      </c>
      <c r="F97" s="136">
        <v>10073</v>
      </c>
      <c r="G97" s="132">
        <v>0</v>
      </c>
      <c r="H97" s="136" t="s">
        <v>24</v>
      </c>
      <c r="I97" s="136">
        <v>41441</v>
      </c>
      <c r="J97" s="132">
        <v>0</v>
      </c>
      <c r="K97" s="136">
        <v>-4384</v>
      </c>
      <c r="L97" s="157">
        <v>2012</v>
      </c>
      <c r="M97" s="132">
        <v>0</v>
      </c>
      <c r="N97" s="136">
        <v>0</v>
      </c>
      <c r="O97" s="132">
        <v>0</v>
      </c>
      <c r="P97" s="136">
        <v>0</v>
      </c>
      <c r="Q97" s="861"/>
      <c r="R97" s="864"/>
      <c r="S97" s="132">
        <v>400</v>
      </c>
      <c r="T97" s="132">
        <v>0</v>
      </c>
      <c r="U97" s="132">
        <v>300</v>
      </c>
      <c r="V97" s="132">
        <v>1</v>
      </c>
      <c r="W97" s="132">
        <v>250</v>
      </c>
      <c r="X97" s="132">
        <v>1</v>
      </c>
      <c r="Y97" s="132">
        <v>0</v>
      </c>
      <c r="Z97" s="136">
        <v>431584</v>
      </c>
      <c r="AA97" s="136">
        <v>1509.03</v>
      </c>
      <c r="AB97" s="132" t="s">
        <v>28</v>
      </c>
      <c r="AC97" s="132" t="s">
        <v>28</v>
      </c>
      <c r="AD97" s="132" t="s">
        <v>28</v>
      </c>
      <c r="AE97" s="136">
        <v>-52131</v>
      </c>
      <c r="AF97" s="136">
        <v>-36772</v>
      </c>
      <c r="AG97" s="158">
        <v>10073</v>
      </c>
      <c r="AH97" s="158">
        <v>4712</v>
      </c>
      <c r="AI97" s="132">
        <v>900</v>
      </c>
      <c r="AJ97" s="136">
        <v>892</v>
      </c>
      <c r="AK97" s="132">
        <v>0</v>
      </c>
      <c r="AL97" s="136">
        <v>0</v>
      </c>
      <c r="AM97" s="132">
        <v>0</v>
      </c>
      <c r="AN97" s="158">
        <v>0</v>
      </c>
      <c r="AO97" s="136">
        <v>162856</v>
      </c>
      <c r="AP97" s="136">
        <v>149939</v>
      </c>
      <c r="AQ97" s="136">
        <v>-13917</v>
      </c>
      <c r="AR97" s="136">
        <v>50951</v>
      </c>
      <c r="AS97" s="136">
        <v>200890</v>
      </c>
      <c r="AT97" s="133">
        <v>106321</v>
      </c>
      <c r="AU97" s="133">
        <v>94569</v>
      </c>
      <c r="AV97" s="130">
        <v>0.70909999999999995</v>
      </c>
      <c r="AW97" s="130">
        <v>0.5292</v>
      </c>
      <c r="AX97" s="133">
        <v>28405</v>
      </c>
      <c r="AY97" s="180">
        <v>3.3999999999999998E-3</v>
      </c>
    </row>
    <row r="98" spans="1:51">
      <c r="A98" s="118">
        <v>13073085</v>
      </c>
      <c r="B98" s="117">
        <v>5361</v>
      </c>
      <c r="C98" s="117" t="s">
        <v>512</v>
      </c>
      <c r="D98" s="132">
        <v>733</v>
      </c>
      <c r="E98" s="132">
        <v>41000</v>
      </c>
      <c r="F98" s="136">
        <v>57434</v>
      </c>
      <c r="G98" s="132">
        <v>0</v>
      </c>
      <c r="H98" s="136" t="s">
        <v>24</v>
      </c>
      <c r="I98" s="136">
        <v>23944</v>
      </c>
      <c r="J98" s="132">
        <v>1</v>
      </c>
      <c r="K98" s="136">
        <v>-324852</v>
      </c>
      <c r="L98" s="157">
        <v>2011</v>
      </c>
      <c r="M98" s="132">
        <v>0</v>
      </c>
      <c r="N98" s="136">
        <v>0</v>
      </c>
      <c r="O98" s="132">
        <v>0</v>
      </c>
      <c r="P98" s="136">
        <v>0</v>
      </c>
      <c r="Q98" s="862"/>
      <c r="R98" s="865"/>
      <c r="S98" s="132">
        <v>360</v>
      </c>
      <c r="T98" s="132">
        <v>0</v>
      </c>
      <c r="U98" s="132">
        <v>340</v>
      </c>
      <c r="V98" s="132">
        <v>1</v>
      </c>
      <c r="W98" s="132">
        <v>320</v>
      </c>
      <c r="X98" s="132">
        <v>0</v>
      </c>
      <c r="Y98" s="132">
        <v>0</v>
      </c>
      <c r="Z98" s="136">
        <v>2107304</v>
      </c>
      <c r="AA98" s="136">
        <v>2874.9</v>
      </c>
      <c r="AB98" s="132" t="s">
        <v>32</v>
      </c>
      <c r="AC98" s="132" t="s">
        <v>28</v>
      </c>
      <c r="AD98" s="132" t="s">
        <v>32</v>
      </c>
      <c r="AE98" s="136">
        <v>0</v>
      </c>
      <c r="AF98" s="136">
        <v>45140</v>
      </c>
      <c r="AG98" s="158">
        <v>57434</v>
      </c>
      <c r="AH98" s="158">
        <v>-201592</v>
      </c>
      <c r="AI98" s="132">
        <v>2700</v>
      </c>
      <c r="AJ98" s="136">
        <v>2587</v>
      </c>
      <c r="AK98" s="132">
        <v>0</v>
      </c>
      <c r="AL98" s="136">
        <v>0</v>
      </c>
      <c r="AM98" s="132">
        <v>0</v>
      </c>
      <c r="AN98" s="158">
        <v>0</v>
      </c>
      <c r="AO98" s="136">
        <v>226725</v>
      </c>
      <c r="AP98" s="136">
        <v>298493</v>
      </c>
      <c r="AQ98" s="136">
        <v>71768</v>
      </c>
      <c r="AR98" s="136">
        <v>244235</v>
      </c>
      <c r="AS98" s="136">
        <v>542728</v>
      </c>
      <c r="AT98" s="133">
        <v>108544</v>
      </c>
      <c r="AU98" s="133">
        <v>334184</v>
      </c>
      <c r="AV98" s="130">
        <v>0.69869999999999999</v>
      </c>
      <c r="AW98" s="130">
        <v>0.38429999999999997</v>
      </c>
      <c r="AX98" s="133">
        <v>75077</v>
      </c>
      <c r="AY98" s="180">
        <v>2.3999999999999998E-3</v>
      </c>
    </row>
    <row r="99" spans="1:51">
      <c r="A99" s="118">
        <v>13073003</v>
      </c>
      <c r="B99" s="117">
        <v>5362</v>
      </c>
      <c r="C99" s="117" t="s">
        <v>122</v>
      </c>
      <c r="D99" s="132">
        <v>1184</v>
      </c>
      <c r="E99" s="132">
        <v>-58700</v>
      </c>
      <c r="F99" s="136">
        <v>100500.17</v>
      </c>
      <c r="G99" s="132">
        <v>1</v>
      </c>
      <c r="H99" s="136">
        <v>281.91000000000003</v>
      </c>
      <c r="I99" s="136">
        <v>0</v>
      </c>
      <c r="J99" s="132">
        <v>1</v>
      </c>
      <c r="K99" s="136">
        <v>913088.75</v>
      </c>
      <c r="L99" s="152" t="s">
        <v>24</v>
      </c>
      <c r="M99" s="132">
        <v>0</v>
      </c>
      <c r="N99" s="136">
        <v>0</v>
      </c>
      <c r="O99" s="132">
        <v>0</v>
      </c>
      <c r="P99" s="136">
        <v>0</v>
      </c>
      <c r="Q99" s="132">
        <v>1</v>
      </c>
      <c r="R99" s="136">
        <v>534795.44999999995</v>
      </c>
      <c r="S99" s="132">
        <v>400</v>
      </c>
      <c r="T99" s="132">
        <v>0</v>
      </c>
      <c r="U99" s="132">
        <v>420</v>
      </c>
      <c r="V99" s="132">
        <v>0</v>
      </c>
      <c r="W99" s="132">
        <v>300</v>
      </c>
      <c r="X99" s="132">
        <v>1</v>
      </c>
      <c r="Y99" s="132">
        <v>0</v>
      </c>
      <c r="Z99" s="136">
        <v>1201120.56</v>
      </c>
      <c r="AA99" s="136">
        <v>1014.4599324324324</v>
      </c>
      <c r="AB99" s="132" t="s">
        <v>28</v>
      </c>
      <c r="AC99" s="152" t="s">
        <v>28</v>
      </c>
      <c r="AD99" s="152" t="s">
        <v>28</v>
      </c>
      <c r="AE99" s="136">
        <v>-208150.64</v>
      </c>
      <c r="AF99" s="136" t="s">
        <v>24</v>
      </c>
      <c r="AG99" s="158" t="s">
        <v>24</v>
      </c>
      <c r="AH99" s="158">
        <v>534795.44999999995</v>
      </c>
      <c r="AI99" s="132">
        <v>4400</v>
      </c>
      <c r="AJ99" s="136">
        <v>4379.17</v>
      </c>
      <c r="AK99" s="132">
        <v>0</v>
      </c>
      <c r="AL99" s="136">
        <v>0</v>
      </c>
      <c r="AM99" s="132">
        <v>0</v>
      </c>
      <c r="AN99" s="158">
        <v>0</v>
      </c>
      <c r="AO99" s="136">
        <v>534236.46</v>
      </c>
      <c r="AP99" s="136">
        <v>644590.6</v>
      </c>
      <c r="AQ99" s="136">
        <v>110354.14000000001</v>
      </c>
      <c r="AR99" s="136">
        <v>309300.77</v>
      </c>
      <c r="AS99" s="136">
        <v>953891.37</v>
      </c>
      <c r="AT99" s="133">
        <v>355213.87</v>
      </c>
      <c r="AU99" s="133">
        <v>598677.5</v>
      </c>
      <c r="AV99" s="130">
        <v>0.55110000000000003</v>
      </c>
      <c r="AW99" s="130">
        <v>0.37240000000000001</v>
      </c>
      <c r="AX99" s="133" t="s">
        <v>24</v>
      </c>
      <c r="AY99" s="180">
        <v>6.0000000000000001E-3</v>
      </c>
    </row>
    <row r="100" spans="1:51">
      <c r="A100" s="118">
        <v>13073021</v>
      </c>
      <c r="B100" s="117">
        <v>5362</v>
      </c>
      <c r="C100" s="117" t="s">
        <v>123</v>
      </c>
      <c r="D100" s="132">
        <v>777</v>
      </c>
      <c r="E100" s="132">
        <v>-13000</v>
      </c>
      <c r="F100" s="136">
        <v>-291709.81</v>
      </c>
      <c r="G100" s="132">
        <v>0</v>
      </c>
      <c r="H100" s="136">
        <v>0</v>
      </c>
      <c r="I100" s="136">
        <v>398156.37</v>
      </c>
      <c r="J100" s="132">
        <v>0</v>
      </c>
      <c r="K100" s="136">
        <v>-620727.1</v>
      </c>
      <c r="L100" s="152" t="s">
        <v>24</v>
      </c>
      <c r="M100" s="132">
        <v>0</v>
      </c>
      <c r="N100" s="136">
        <v>0</v>
      </c>
      <c r="O100" s="132">
        <v>1</v>
      </c>
      <c r="P100" s="136">
        <v>430466.92</v>
      </c>
      <c r="Q100" s="132">
        <v>0</v>
      </c>
      <c r="R100" s="136">
        <v>0</v>
      </c>
      <c r="S100" s="132">
        <v>400</v>
      </c>
      <c r="T100" s="132">
        <v>0</v>
      </c>
      <c r="U100" s="132">
        <v>350</v>
      </c>
      <c r="V100" s="132">
        <v>0</v>
      </c>
      <c r="W100" s="132">
        <v>300</v>
      </c>
      <c r="X100" s="132">
        <v>1</v>
      </c>
      <c r="Y100" s="132">
        <v>0</v>
      </c>
      <c r="Z100" s="136">
        <v>2168198.12</v>
      </c>
      <c r="AA100" s="136">
        <v>2790.4737709137712</v>
      </c>
      <c r="AB100" s="132" t="s">
        <v>28</v>
      </c>
      <c r="AC100" s="152" t="s">
        <v>28</v>
      </c>
      <c r="AD100" s="152" t="s">
        <v>28</v>
      </c>
      <c r="AE100" s="136">
        <v>-187296.46</v>
      </c>
      <c r="AF100" s="136" t="s">
        <v>24</v>
      </c>
      <c r="AG100" s="158" t="s">
        <v>24</v>
      </c>
      <c r="AH100" s="158">
        <v>-430466.92</v>
      </c>
      <c r="AI100" s="132">
        <v>2000</v>
      </c>
      <c r="AJ100" s="136">
        <v>2087.5</v>
      </c>
      <c r="AK100" s="132">
        <v>0</v>
      </c>
      <c r="AL100" s="136">
        <v>0</v>
      </c>
      <c r="AM100" s="132">
        <v>0</v>
      </c>
      <c r="AN100" s="158">
        <v>0</v>
      </c>
      <c r="AO100" s="136">
        <v>183047.24</v>
      </c>
      <c r="AP100" s="136">
        <v>223971.57</v>
      </c>
      <c r="AQ100" s="136">
        <v>40924.330000000016</v>
      </c>
      <c r="AR100" s="136">
        <v>309200.17</v>
      </c>
      <c r="AS100" s="136">
        <v>533171.74</v>
      </c>
      <c r="AT100" s="133">
        <v>207020.39</v>
      </c>
      <c r="AU100" s="133">
        <v>326151.34999999998</v>
      </c>
      <c r="AV100" s="130">
        <v>0.92430000000000001</v>
      </c>
      <c r="AW100" s="130">
        <v>0.38829999999999998</v>
      </c>
      <c r="AX100" s="133" t="s">
        <v>24</v>
      </c>
      <c r="AY100" s="180">
        <v>3.3999999999999998E-3</v>
      </c>
    </row>
    <row r="101" spans="1:51">
      <c r="A101" s="118">
        <v>13073028</v>
      </c>
      <c r="B101" s="117">
        <v>5362</v>
      </c>
      <c r="C101" s="117" t="s">
        <v>124</v>
      </c>
      <c r="D101" s="132">
        <v>1388</v>
      </c>
      <c r="E101" s="132">
        <v>44800</v>
      </c>
      <c r="F101" s="136">
        <v>114709.57</v>
      </c>
      <c r="G101" s="132">
        <v>1</v>
      </c>
      <c r="H101" s="136">
        <v>174008.27</v>
      </c>
      <c r="I101" s="136">
        <v>0</v>
      </c>
      <c r="J101" s="132">
        <v>1</v>
      </c>
      <c r="K101" s="136" t="s">
        <v>24</v>
      </c>
      <c r="L101" s="152" t="s">
        <v>24</v>
      </c>
      <c r="M101" s="132">
        <v>1</v>
      </c>
      <c r="N101" s="136">
        <v>4038037.42</v>
      </c>
      <c r="O101" s="132">
        <v>0</v>
      </c>
      <c r="P101" s="136">
        <v>0</v>
      </c>
      <c r="Q101" s="132">
        <v>1</v>
      </c>
      <c r="R101" s="136">
        <v>453388.64</v>
      </c>
      <c r="S101" s="132">
        <v>520</v>
      </c>
      <c r="T101" s="132">
        <v>0</v>
      </c>
      <c r="U101" s="132">
        <v>520</v>
      </c>
      <c r="V101" s="132">
        <v>0</v>
      </c>
      <c r="W101" s="132">
        <v>300</v>
      </c>
      <c r="X101" s="132">
        <v>1</v>
      </c>
      <c r="Y101" s="132">
        <v>0</v>
      </c>
      <c r="Z101" s="136">
        <v>170231.03</v>
      </c>
      <c r="AA101" s="136">
        <v>122.64483429394812</v>
      </c>
      <c r="AB101" s="132" t="s">
        <v>28</v>
      </c>
      <c r="AC101" s="152" t="s">
        <v>28</v>
      </c>
      <c r="AD101" s="152" t="s">
        <v>28</v>
      </c>
      <c r="AE101" s="136">
        <v>30554.400000000001</v>
      </c>
      <c r="AF101" s="136">
        <v>174008.27</v>
      </c>
      <c r="AG101" s="158">
        <v>114709.57</v>
      </c>
      <c r="AH101" s="158">
        <v>453388.64</v>
      </c>
      <c r="AI101" s="132">
        <v>4000</v>
      </c>
      <c r="AJ101" s="136">
        <v>3871.67</v>
      </c>
      <c r="AK101" s="132">
        <v>0</v>
      </c>
      <c r="AL101" s="136">
        <v>0</v>
      </c>
      <c r="AM101" s="132">
        <v>0</v>
      </c>
      <c r="AN101" s="158">
        <v>0</v>
      </c>
      <c r="AO101" s="136">
        <v>399072.91</v>
      </c>
      <c r="AP101" s="136">
        <v>269944.69</v>
      </c>
      <c r="AQ101" s="136">
        <v>-129128.21999999997</v>
      </c>
      <c r="AR101" s="136">
        <v>477943.21</v>
      </c>
      <c r="AS101" s="136">
        <v>747887.9</v>
      </c>
      <c r="AT101" s="133">
        <v>372000.72</v>
      </c>
      <c r="AU101" s="133">
        <v>375887.18000000005</v>
      </c>
      <c r="AV101" s="133">
        <v>137.80627431493465</v>
      </c>
      <c r="AW101" s="133">
        <v>49.740170953427643</v>
      </c>
      <c r="AX101" s="133">
        <v>190591.01</v>
      </c>
      <c r="AY101" s="180">
        <v>1.8E-3</v>
      </c>
    </row>
    <row r="102" spans="1:51">
      <c r="A102" s="118">
        <v>13073040</v>
      </c>
      <c r="B102" s="117">
        <v>5362</v>
      </c>
      <c r="C102" s="117" t="s">
        <v>125</v>
      </c>
      <c r="D102" s="132">
        <v>1010</v>
      </c>
      <c r="E102" s="132">
        <v>-72700</v>
      </c>
      <c r="F102" s="136">
        <v>101858.52</v>
      </c>
      <c r="G102" s="132">
        <v>1</v>
      </c>
      <c r="H102" s="136">
        <v>184411.75</v>
      </c>
      <c r="I102" s="136">
        <v>0</v>
      </c>
      <c r="J102" s="132">
        <v>1</v>
      </c>
      <c r="K102" s="136" t="s">
        <v>24</v>
      </c>
      <c r="L102" s="152" t="s">
        <v>24</v>
      </c>
      <c r="M102" s="132">
        <v>1</v>
      </c>
      <c r="N102" s="136">
        <v>9889299.3200000003</v>
      </c>
      <c r="O102" s="132">
        <v>0</v>
      </c>
      <c r="P102" s="136">
        <v>0</v>
      </c>
      <c r="Q102" s="132">
        <v>1</v>
      </c>
      <c r="R102" s="136">
        <v>1019743.47</v>
      </c>
      <c r="S102" s="132">
        <v>355</v>
      </c>
      <c r="T102" s="132">
        <v>0</v>
      </c>
      <c r="U102" s="132">
        <v>355</v>
      </c>
      <c r="V102" s="132">
        <v>0</v>
      </c>
      <c r="W102" s="132">
        <v>250</v>
      </c>
      <c r="X102" s="132">
        <v>1</v>
      </c>
      <c r="Y102" s="132">
        <v>0</v>
      </c>
      <c r="Z102" s="136">
        <v>3465799.58</v>
      </c>
      <c r="AA102" s="136">
        <v>3431.4847326732674</v>
      </c>
      <c r="AB102" s="132" t="s">
        <v>28</v>
      </c>
      <c r="AC102" s="152" t="s">
        <v>28</v>
      </c>
      <c r="AD102" s="152" t="s">
        <v>28</v>
      </c>
      <c r="AE102" s="136">
        <v>0</v>
      </c>
      <c r="AF102" s="136">
        <v>320289.83</v>
      </c>
      <c r="AG102" s="158">
        <v>101858.52</v>
      </c>
      <c r="AH102" s="158">
        <v>1019743.47</v>
      </c>
      <c r="AI102" s="132">
        <v>2000</v>
      </c>
      <c r="AJ102" s="136">
        <v>1855.34</v>
      </c>
      <c r="AK102" s="132">
        <v>0</v>
      </c>
      <c r="AL102" s="136">
        <v>0</v>
      </c>
      <c r="AM102" s="132">
        <v>46000</v>
      </c>
      <c r="AN102" s="158">
        <v>45886.44</v>
      </c>
      <c r="AO102" s="136">
        <v>888551.69</v>
      </c>
      <c r="AP102" s="136">
        <v>683265.08</v>
      </c>
      <c r="AQ102" s="136">
        <v>-205286.61</v>
      </c>
      <c r="AR102" s="136">
        <v>0</v>
      </c>
      <c r="AS102" s="136">
        <v>683265.08</v>
      </c>
      <c r="AT102" s="133">
        <v>417619.29</v>
      </c>
      <c r="AU102" s="133">
        <v>265645.78999999998</v>
      </c>
      <c r="AV102" s="133">
        <v>61.121123005437369</v>
      </c>
      <c r="AW102" s="133">
        <v>61.12</v>
      </c>
      <c r="AX102" s="133">
        <v>227938.39</v>
      </c>
      <c r="AY102" s="180">
        <v>3.5999999999999999E-3</v>
      </c>
    </row>
    <row r="103" spans="1:51">
      <c r="A103" s="118">
        <v>13073045</v>
      </c>
      <c r="B103" s="117">
        <v>5362</v>
      </c>
      <c r="C103" s="117" t="s">
        <v>126</v>
      </c>
      <c r="D103" s="132">
        <v>398</v>
      </c>
      <c r="E103" s="132">
        <v>-45300</v>
      </c>
      <c r="F103" s="136">
        <v>13081.97</v>
      </c>
      <c r="G103" s="132">
        <v>1</v>
      </c>
      <c r="H103" s="136">
        <v>22356.14</v>
      </c>
      <c r="I103" s="136">
        <v>0</v>
      </c>
      <c r="J103" s="132">
        <v>1</v>
      </c>
      <c r="K103" s="136" t="s">
        <v>24</v>
      </c>
      <c r="L103" s="152" t="s">
        <v>24</v>
      </c>
      <c r="M103" s="132">
        <v>1</v>
      </c>
      <c r="N103" s="136">
        <v>1175735.96</v>
      </c>
      <c r="O103" s="132">
        <v>0</v>
      </c>
      <c r="P103" s="136">
        <v>0</v>
      </c>
      <c r="Q103" s="132">
        <v>1</v>
      </c>
      <c r="R103" s="136">
        <v>167402.9</v>
      </c>
      <c r="S103" s="132">
        <v>400</v>
      </c>
      <c r="T103" s="132">
        <v>0</v>
      </c>
      <c r="U103" s="132">
        <v>400</v>
      </c>
      <c r="V103" s="132">
        <v>0</v>
      </c>
      <c r="W103" s="132">
        <v>300</v>
      </c>
      <c r="X103" s="132">
        <v>1</v>
      </c>
      <c r="Y103" s="132">
        <v>0</v>
      </c>
      <c r="Z103" s="136">
        <v>56248.79</v>
      </c>
      <c r="AA103" s="136">
        <v>141.32861809045227</v>
      </c>
      <c r="AB103" s="132" t="s">
        <v>28</v>
      </c>
      <c r="AC103" s="152" t="s">
        <v>28</v>
      </c>
      <c r="AD103" s="152" t="s">
        <v>28</v>
      </c>
      <c r="AE103" s="136">
        <v>-20662.439999999999</v>
      </c>
      <c r="AF103" s="136">
        <v>167402.9</v>
      </c>
      <c r="AG103" s="158">
        <v>13081.97</v>
      </c>
      <c r="AH103" s="158">
        <v>167402.9</v>
      </c>
      <c r="AI103" s="132">
        <v>1500</v>
      </c>
      <c r="AJ103" s="136">
        <v>1437.75</v>
      </c>
      <c r="AK103" s="132">
        <v>0</v>
      </c>
      <c r="AL103" s="136">
        <v>0</v>
      </c>
      <c r="AM103" s="132">
        <v>0</v>
      </c>
      <c r="AN103" s="158">
        <v>0</v>
      </c>
      <c r="AO103" s="136">
        <v>171832.37</v>
      </c>
      <c r="AP103" s="136">
        <v>168879.44</v>
      </c>
      <c r="AQ103" s="136">
        <v>-2952.929999999993</v>
      </c>
      <c r="AR103" s="136">
        <v>96428.59</v>
      </c>
      <c r="AS103" s="136">
        <v>265308.03000000003</v>
      </c>
      <c r="AT103" s="133">
        <v>126606.26</v>
      </c>
      <c r="AU103" s="133">
        <v>138701.77000000002</v>
      </c>
      <c r="AV103" s="133">
        <v>74.968427180952276</v>
      </c>
      <c r="AW103" s="133">
        <v>47.720477966686488</v>
      </c>
      <c r="AX103" s="133">
        <v>64865.51</v>
      </c>
      <c r="AY103" s="180">
        <v>1.95E-2</v>
      </c>
    </row>
    <row r="104" spans="1:51">
      <c r="A104" s="118">
        <v>13073059</v>
      </c>
      <c r="B104" s="117">
        <v>5362</v>
      </c>
      <c r="C104" s="117" t="s">
        <v>127</v>
      </c>
      <c r="D104" s="132">
        <v>328</v>
      </c>
      <c r="E104" s="132">
        <v>42400</v>
      </c>
      <c r="F104" s="136">
        <v>100864.86</v>
      </c>
      <c r="G104" s="132">
        <v>1</v>
      </c>
      <c r="H104" s="136">
        <v>88681.42</v>
      </c>
      <c r="I104" s="136">
        <v>0</v>
      </c>
      <c r="J104" s="132">
        <v>1</v>
      </c>
      <c r="K104" s="136">
        <v>346951.27</v>
      </c>
      <c r="L104" s="152" t="s">
        <v>24</v>
      </c>
      <c r="M104" s="132">
        <v>0</v>
      </c>
      <c r="N104" s="136">
        <v>0</v>
      </c>
      <c r="O104" s="132">
        <v>0</v>
      </c>
      <c r="P104" s="136">
        <v>0</v>
      </c>
      <c r="Q104" s="132">
        <v>1</v>
      </c>
      <c r="R104" s="136">
        <v>193848.66</v>
      </c>
      <c r="S104" s="132">
        <v>700</v>
      </c>
      <c r="T104" s="132">
        <v>0</v>
      </c>
      <c r="U104" s="132">
        <v>500</v>
      </c>
      <c r="V104" s="132">
        <v>0</v>
      </c>
      <c r="W104" s="132">
        <v>300</v>
      </c>
      <c r="X104" s="132">
        <v>1</v>
      </c>
      <c r="Y104" s="132">
        <v>0</v>
      </c>
      <c r="Z104" s="136">
        <v>55022.15</v>
      </c>
      <c r="AA104" s="136">
        <v>167.75045731707317</v>
      </c>
      <c r="AB104" s="132" t="s">
        <v>28</v>
      </c>
      <c r="AC104" s="152" t="s">
        <v>28</v>
      </c>
      <c r="AD104" s="152" t="s">
        <v>28</v>
      </c>
      <c r="AE104" s="136">
        <v>111697.3</v>
      </c>
      <c r="AF104" s="136" t="s">
        <v>24</v>
      </c>
      <c r="AG104" s="158" t="s">
        <v>24</v>
      </c>
      <c r="AH104" s="158">
        <v>193848.66</v>
      </c>
      <c r="AI104" s="132">
        <v>1500</v>
      </c>
      <c r="AJ104" s="136">
        <v>1530.41</v>
      </c>
      <c r="AK104" s="132">
        <v>0</v>
      </c>
      <c r="AL104" s="136">
        <v>0</v>
      </c>
      <c r="AM104" s="132">
        <v>0</v>
      </c>
      <c r="AN104" s="158">
        <v>0</v>
      </c>
      <c r="AO104" s="136">
        <v>126232.41</v>
      </c>
      <c r="AP104" s="136">
        <v>206266.48</v>
      </c>
      <c r="AQ104" s="136">
        <v>80034.070000000007</v>
      </c>
      <c r="AR104" s="136">
        <v>96372.5</v>
      </c>
      <c r="AS104" s="136">
        <v>302638.98</v>
      </c>
      <c r="AT104" s="133">
        <v>91018.15</v>
      </c>
      <c r="AU104" s="133">
        <v>211620.83</v>
      </c>
      <c r="AV104" s="130">
        <v>0.44130000000000003</v>
      </c>
      <c r="AW104" s="130">
        <v>0.30070000000000002</v>
      </c>
      <c r="AX104" s="133" t="s">
        <v>24</v>
      </c>
      <c r="AY104" s="180">
        <v>4.1999999999999997E-3</v>
      </c>
    </row>
    <row r="105" spans="1:51">
      <c r="A105" s="118">
        <v>13073073</v>
      </c>
      <c r="B105" s="117">
        <v>5362</v>
      </c>
      <c r="C105" s="117" t="s">
        <v>128</v>
      </c>
      <c r="D105" s="132">
        <v>992</v>
      </c>
      <c r="E105" s="132">
        <v>-125800</v>
      </c>
      <c r="F105" s="136">
        <v>174281.1</v>
      </c>
      <c r="G105" s="132">
        <v>1</v>
      </c>
      <c r="H105" s="136">
        <v>132609.49</v>
      </c>
      <c r="I105" s="136">
        <v>0</v>
      </c>
      <c r="J105" s="132">
        <v>1</v>
      </c>
      <c r="K105" s="136">
        <v>555116.39</v>
      </c>
      <c r="L105" s="152" t="s">
        <v>24</v>
      </c>
      <c r="M105" s="132">
        <v>1</v>
      </c>
      <c r="N105" s="136">
        <v>240862.94</v>
      </c>
      <c r="O105" s="132">
        <v>0</v>
      </c>
      <c r="P105" s="136">
        <v>0</v>
      </c>
      <c r="Q105" s="132">
        <v>1</v>
      </c>
      <c r="R105" s="136">
        <v>448446.01</v>
      </c>
      <c r="S105" s="132">
        <v>330</v>
      </c>
      <c r="T105" s="132">
        <v>0</v>
      </c>
      <c r="U105" s="132">
        <v>480</v>
      </c>
      <c r="V105" s="132">
        <v>0</v>
      </c>
      <c r="W105" s="132">
        <v>300</v>
      </c>
      <c r="X105" s="132">
        <v>1</v>
      </c>
      <c r="Y105" s="132">
        <v>0</v>
      </c>
      <c r="Z105" s="136">
        <v>503717.72</v>
      </c>
      <c r="AA105" s="136">
        <v>507.7799596774193</v>
      </c>
      <c r="AB105" s="132" t="s">
        <v>28</v>
      </c>
      <c r="AC105" s="152" t="s">
        <v>28</v>
      </c>
      <c r="AD105" s="152" t="s">
        <v>28</v>
      </c>
      <c r="AE105" s="136">
        <v>7158.24</v>
      </c>
      <c r="AF105" s="136" t="s">
        <v>24</v>
      </c>
      <c r="AG105" s="158" t="s">
        <v>24</v>
      </c>
      <c r="AH105" s="158">
        <v>448446.01</v>
      </c>
      <c r="AI105" s="132">
        <v>4300</v>
      </c>
      <c r="AJ105" s="136">
        <v>4416.68</v>
      </c>
      <c r="AK105" s="132">
        <v>0</v>
      </c>
      <c r="AL105" s="136">
        <v>0</v>
      </c>
      <c r="AM105" s="132">
        <v>0</v>
      </c>
      <c r="AN105" s="158">
        <v>0</v>
      </c>
      <c r="AO105" s="136">
        <v>446420.87</v>
      </c>
      <c r="AP105" s="136">
        <v>696320.38</v>
      </c>
      <c r="AQ105" s="136">
        <v>249899.51</v>
      </c>
      <c r="AR105" s="136">
        <v>239852.33</v>
      </c>
      <c r="AS105" s="136">
        <v>936172.71</v>
      </c>
      <c r="AT105" s="133">
        <v>317213.03000000003</v>
      </c>
      <c r="AU105" s="133">
        <v>618959.67999999993</v>
      </c>
      <c r="AV105" s="130">
        <v>0.45550000000000002</v>
      </c>
      <c r="AW105" s="130">
        <v>0.33879999999999999</v>
      </c>
      <c r="AX105" s="133" t="s">
        <v>24</v>
      </c>
      <c r="AY105" s="180">
        <v>1.26E-2</v>
      </c>
    </row>
    <row r="106" spans="1:51">
      <c r="A106" s="118">
        <v>13073079</v>
      </c>
      <c r="B106" s="117">
        <v>5362</v>
      </c>
      <c r="C106" s="117" t="s">
        <v>129</v>
      </c>
      <c r="D106" s="132">
        <v>1987</v>
      </c>
      <c r="E106" s="132">
        <v>194800</v>
      </c>
      <c r="F106" s="136">
        <v>955055.93</v>
      </c>
      <c r="G106" s="132">
        <v>1</v>
      </c>
      <c r="H106" s="136">
        <v>429543.25</v>
      </c>
      <c r="I106" s="136">
        <v>0</v>
      </c>
      <c r="J106" s="132">
        <v>1</v>
      </c>
      <c r="K106" s="136">
        <v>4681636.25</v>
      </c>
      <c r="L106" s="152" t="s">
        <v>24</v>
      </c>
      <c r="M106" s="132">
        <v>0</v>
      </c>
      <c r="N106" s="136">
        <v>0</v>
      </c>
      <c r="O106" s="132">
        <v>0</v>
      </c>
      <c r="P106" s="136">
        <v>0</v>
      </c>
      <c r="Q106" s="132">
        <v>1</v>
      </c>
      <c r="R106" s="136">
        <v>3739325.59</v>
      </c>
      <c r="S106" s="132">
        <v>300</v>
      </c>
      <c r="T106" s="132">
        <v>0</v>
      </c>
      <c r="U106" s="132">
        <v>400</v>
      </c>
      <c r="V106" s="132">
        <v>0</v>
      </c>
      <c r="W106" s="132">
        <v>380</v>
      </c>
      <c r="X106" s="132">
        <v>0</v>
      </c>
      <c r="Y106" s="132">
        <v>0</v>
      </c>
      <c r="Z106" s="136">
        <v>4393318.5199999996</v>
      </c>
      <c r="AA106" s="136">
        <v>2211.0309612481124</v>
      </c>
      <c r="AB106" s="132" t="s">
        <v>28</v>
      </c>
      <c r="AC106" s="152" t="s">
        <v>28</v>
      </c>
      <c r="AD106" s="152" t="s">
        <v>28</v>
      </c>
      <c r="AE106" s="136">
        <v>628862.18000000005</v>
      </c>
      <c r="AF106" s="136" t="s">
        <v>24</v>
      </c>
      <c r="AG106" s="158" t="s">
        <v>24</v>
      </c>
      <c r="AH106" s="158">
        <v>3739325.59</v>
      </c>
      <c r="AI106" s="132">
        <v>8000</v>
      </c>
      <c r="AJ106" s="136">
        <v>7858.32</v>
      </c>
      <c r="AK106" s="132">
        <v>0</v>
      </c>
      <c r="AL106" s="136">
        <v>0</v>
      </c>
      <c r="AM106" s="132">
        <v>0</v>
      </c>
      <c r="AN106" s="158">
        <v>0</v>
      </c>
      <c r="AO106" s="136">
        <v>781155.44</v>
      </c>
      <c r="AP106" s="136">
        <v>1024313.96</v>
      </c>
      <c r="AQ106" s="136">
        <v>243158.52000000002</v>
      </c>
      <c r="AR106" s="136">
        <v>535039.24</v>
      </c>
      <c r="AS106" s="136">
        <v>1559353.2</v>
      </c>
      <c r="AT106" s="133">
        <v>565197.32999999996</v>
      </c>
      <c r="AU106" s="133">
        <v>994155.87</v>
      </c>
      <c r="AV106" s="130">
        <v>0.55179999999999996</v>
      </c>
      <c r="AW106" s="130">
        <v>0.36249999999999999</v>
      </c>
      <c r="AX106" s="133" t="s">
        <v>24</v>
      </c>
      <c r="AY106" s="180">
        <v>1.4999999999999999E-2</v>
      </c>
    </row>
    <row r="107" spans="1:51">
      <c r="A107" s="118">
        <v>13073081</v>
      </c>
      <c r="B107" s="117">
        <v>5362</v>
      </c>
      <c r="C107" s="117" t="s">
        <v>130</v>
      </c>
      <c r="D107" s="132">
        <v>473</v>
      </c>
      <c r="E107" s="132">
        <v>42600</v>
      </c>
      <c r="F107" s="136">
        <v>156362.97</v>
      </c>
      <c r="G107" s="132">
        <v>1</v>
      </c>
      <c r="H107" s="136">
        <v>154696.63</v>
      </c>
      <c r="I107" s="136">
        <v>0</v>
      </c>
      <c r="J107" s="132">
        <v>1</v>
      </c>
      <c r="K107" s="136" t="s">
        <v>24</v>
      </c>
      <c r="L107" s="152" t="s">
        <v>24</v>
      </c>
      <c r="M107" s="132">
        <v>1</v>
      </c>
      <c r="N107" s="136">
        <v>1564328.25</v>
      </c>
      <c r="O107" s="132">
        <v>0</v>
      </c>
      <c r="P107" s="136">
        <v>0</v>
      </c>
      <c r="Q107" s="132">
        <v>1</v>
      </c>
      <c r="R107" s="136">
        <v>1244969.1200000001</v>
      </c>
      <c r="S107" s="132">
        <v>200</v>
      </c>
      <c r="T107" s="132">
        <v>1</v>
      </c>
      <c r="U107" s="132">
        <v>300</v>
      </c>
      <c r="V107" s="132">
        <v>1</v>
      </c>
      <c r="W107" s="132">
        <v>250</v>
      </c>
      <c r="X107" s="132">
        <v>1</v>
      </c>
      <c r="Y107" s="132">
        <v>1</v>
      </c>
      <c r="Z107" s="136">
        <v>0</v>
      </c>
      <c r="AA107" s="136">
        <v>0</v>
      </c>
      <c r="AB107" s="132" t="s">
        <v>28</v>
      </c>
      <c r="AC107" s="152" t="s">
        <v>28</v>
      </c>
      <c r="AD107" s="152" t="s">
        <v>28</v>
      </c>
      <c r="AE107" s="136">
        <v>124198.8</v>
      </c>
      <c r="AF107" s="136">
        <v>1244969.1200000001</v>
      </c>
      <c r="AG107" s="158">
        <v>156362.97</v>
      </c>
      <c r="AH107" s="158">
        <v>2017409.52</v>
      </c>
      <c r="AI107" s="132">
        <v>1000</v>
      </c>
      <c r="AJ107" s="136">
        <v>1147.92</v>
      </c>
      <c r="AK107" s="132">
        <v>0</v>
      </c>
      <c r="AL107" s="136">
        <v>0</v>
      </c>
      <c r="AM107" s="132">
        <v>0</v>
      </c>
      <c r="AN107" s="158">
        <v>0</v>
      </c>
      <c r="AO107" s="136">
        <v>209347.23</v>
      </c>
      <c r="AP107" s="136">
        <v>273866.53999999998</v>
      </c>
      <c r="AQ107" s="136">
        <v>64519.309999999969</v>
      </c>
      <c r="AR107" s="136">
        <v>118597.7</v>
      </c>
      <c r="AS107" s="136">
        <v>392464.24</v>
      </c>
      <c r="AT107" s="133">
        <v>125509.03</v>
      </c>
      <c r="AU107" s="133">
        <v>-6911.3300000000017</v>
      </c>
      <c r="AV107" s="133">
        <v>45.828537505896122</v>
      </c>
      <c r="AW107" s="133">
        <v>31.979736548736263</v>
      </c>
      <c r="AX107" s="133">
        <v>64303.35</v>
      </c>
      <c r="AY107" s="180">
        <v>5.1999999999999998E-3</v>
      </c>
    </row>
    <row r="108" spans="1:51">
      <c r="A108" s="118">
        <v>13073092</v>
      </c>
      <c r="B108" s="117">
        <v>5362</v>
      </c>
      <c r="C108" s="117" t="s">
        <v>131</v>
      </c>
      <c r="D108" s="132">
        <v>750</v>
      </c>
      <c r="E108" s="132">
        <v>12700</v>
      </c>
      <c r="F108" s="136">
        <v>1694.38</v>
      </c>
      <c r="G108" s="132">
        <v>0</v>
      </c>
      <c r="H108" s="136">
        <v>73635.14</v>
      </c>
      <c r="I108" s="136">
        <v>0</v>
      </c>
      <c r="J108" s="132">
        <v>1</v>
      </c>
      <c r="K108" s="136" t="s">
        <v>24</v>
      </c>
      <c r="L108" s="152" t="s">
        <v>24</v>
      </c>
      <c r="M108" s="132">
        <v>1</v>
      </c>
      <c r="N108" s="136">
        <v>806208.46</v>
      </c>
      <c r="O108" s="132">
        <v>0</v>
      </c>
      <c r="P108" s="136">
        <v>0</v>
      </c>
      <c r="Q108" s="132">
        <v>1</v>
      </c>
      <c r="R108" s="136">
        <v>419671.26</v>
      </c>
      <c r="S108" s="132">
        <v>400</v>
      </c>
      <c r="T108" s="132">
        <v>0</v>
      </c>
      <c r="U108" s="132">
        <v>400</v>
      </c>
      <c r="V108" s="132">
        <v>0</v>
      </c>
      <c r="W108" s="132">
        <v>300</v>
      </c>
      <c r="X108" s="132">
        <v>1</v>
      </c>
      <c r="Y108" s="132">
        <v>0</v>
      </c>
      <c r="Z108" s="136">
        <v>184917.16</v>
      </c>
      <c r="AA108" s="136">
        <v>246.55621333333335</v>
      </c>
      <c r="AB108" s="132" t="s">
        <v>28</v>
      </c>
      <c r="AC108" s="152" t="s">
        <v>28</v>
      </c>
      <c r="AD108" s="152" t="s">
        <v>28</v>
      </c>
      <c r="AE108" s="136">
        <v>78326.09</v>
      </c>
      <c r="AF108" s="136">
        <v>419671.26</v>
      </c>
      <c r="AG108" s="158">
        <v>1694.38</v>
      </c>
      <c r="AH108" s="158">
        <v>641489.37</v>
      </c>
      <c r="AI108" s="132">
        <v>2800</v>
      </c>
      <c r="AJ108" s="136">
        <v>2828.25</v>
      </c>
      <c r="AK108" s="132">
        <v>0</v>
      </c>
      <c r="AL108" s="136">
        <v>0</v>
      </c>
      <c r="AM108" s="132">
        <v>0</v>
      </c>
      <c r="AN108" s="158">
        <v>0</v>
      </c>
      <c r="AO108" s="136">
        <v>274234.77</v>
      </c>
      <c r="AP108" s="136">
        <v>249968.05</v>
      </c>
      <c r="AQ108" s="136">
        <v>-24266.72000000003</v>
      </c>
      <c r="AR108" s="136">
        <v>205068.28</v>
      </c>
      <c r="AS108" s="136">
        <v>455036.32999999996</v>
      </c>
      <c r="AT108" s="133">
        <v>216016</v>
      </c>
      <c r="AU108" s="133">
        <v>239020.32999999996</v>
      </c>
      <c r="AV108" s="133">
        <v>86.417444149362296</v>
      </c>
      <c r="AW108" s="133">
        <v>47.472253479189234</v>
      </c>
      <c r="AX108" s="133">
        <v>110673.73</v>
      </c>
      <c r="AY108" s="180">
        <v>4.1000000000000003E-3</v>
      </c>
    </row>
    <row r="109" spans="1:51">
      <c r="A109" s="118">
        <v>13073095</v>
      </c>
      <c r="B109" s="117">
        <v>5362</v>
      </c>
      <c r="C109" s="117" t="s">
        <v>132</v>
      </c>
      <c r="D109" s="132">
        <v>563</v>
      </c>
      <c r="E109" s="132">
        <v>15700</v>
      </c>
      <c r="F109" s="136">
        <v>20972.99</v>
      </c>
      <c r="G109" s="132">
        <v>1</v>
      </c>
      <c r="H109" s="136">
        <v>8255.19</v>
      </c>
      <c r="I109" s="136">
        <v>0</v>
      </c>
      <c r="J109" s="132">
        <v>1</v>
      </c>
      <c r="K109" s="136">
        <v>59729.07</v>
      </c>
      <c r="L109" s="152" t="s">
        <v>24</v>
      </c>
      <c r="M109" s="132">
        <v>0</v>
      </c>
      <c r="N109" s="136">
        <v>0</v>
      </c>
      <c r="O109" s="132">
        <v>1</v>
      </c>
      <c r="P109" s="136">
        <v>48354.11</v>
      </c>
      <c r="Q109" s="132">
        <v>0</v>
      </c>
      <c r="R109" s="136">
        <v>0</v>
      </c>
      <c r="S109" s="132">
        <v>400</v>
      </c>
      <c r="T109" s="132">
        <v>0</v>
      </c>
      <c r="U109" s="132">
        <v>400</v>
      </c>
      <c r="V109" s="132">
        <v>0</v>
      </c>
      <c r="W109" s="132">
        <v>300</v>
      </c>
      <c r="X109" s="132">
        <v>1</v>
      </c>
      <c r="Y109" s="132">
        <v>0</v>
      </c>
      <c r="Z109" s="136">
        <v>278413.36</v>
      </c>
      <c r="AA109" s="136">
        <v>494.517513321492</v>
      </c>
      <c r="AB109" s="132" t="s">
        <v>28</v>
      </c>
      <c r="AC109" s="152" t="s">
        <v>28</v>
      </c>
      <c r="AD109" s="152" t="s">
        <v>28</v>
      </c>
      <c r="AE109" s="136">
        <v>31873.58</v>
      </c>
      <c r="AF109" s="136" t="s">
        <v>24</v>
      </c>
      <c r="AG109" s="136" t="s">
        <v>24</v>
      </c>
      <c r="AH109" s="158">
        <v>-48354.11</v>
      </c>
      <c r="AI109" s="132">
        <v>2100</v>
      </c>
      <c r="AJ109" s="136">
        <v>2055</v>
      </c>
      <c r="AK109" s="132">
        <v>0</v>
      </c>
      <c r="AL109" s="136">
        <v>0</v>
      </c>
      <c r="AM109" s="132">
        <v>14000</v>
      </c>
      <c r="AN109" s="158">
        <v>13527.95</v>
      </c>
      <c r="AO109" s="136">
        <v>248407.95</v>
      </c>
      <c r="AP109" s="136">
        <v>285433.06</v>
      </c>
      <c r="AQ109" s="136">
        <v>37025.109999999986</v>
      </c>
      <c r="AR109" s="136">
        <v>134762.23999999999</v>
      </c>
      <c r="AS109" s="136">
        <v>420195.3</v>
      </c>
      <c r="AT109" s="133">
        <v>191435.53</v>
      </c>
      <c r="AU109" s="133">
        <v>228759.77</v>
      </c>
      <c r="AV109" s="130">
        <v>0.67069999999999996</v>
      </c>
      <c r="AW109" s="130">
        <v>0.4556</v>
      </c>
      <c r="AX109" s="136" t="s">
        <v>24</v>
      </c>
      <c r="AY109" s="180">
        <v>5.1000000000000004E-3</v>
      </c>
    </row>
    <row r="110" spans="1:51">
      <c r="A110" s="118"/>
      <c r="B110" s="117"/>
      <c r="C110" s="117"/>
      <c r="D110" s="132"/>
      <c r="E110" s="132"/>
      <c r="F110" s="136"/>
      <c r="G110" s="132"/>
      <c r="H110" s="136"/>
      <c r="I110" s="136"/>
      <c r="J110" s="132"/>
      <c r="K110" s="136"/>
      <c r="L110" s="152"/>
      <c r="M110" s="132"/>
      <c r="N110" s="136"/>
      <c r="O110" s="132"/>
      <c r="P110" s="136"/>
      <c r="Q110" s="132"/>
      <c r="R110" s="136"/>
      <c r="S110" s="132"/>
      <c r="T110" s="132"/>
      <c r="U110" s="132"/>
      <c r="V110" s="132"/>
      <c r="W110" s="132"/>
      <c r="X110" s="132"/>
      <c r="Y110" s="132"/>
      <c r="Z110" s="136"/>
      <c r="AA110" s="136"/>
      <c r="AB110" s="132"/>
      <c r="AC110" s="152"/>
      <c r="AD110" s="152"/>
      <c r="AE110" s="136"/>
      <c r="AF110" s="136"/>
      <c r="AG110" s="158"/>
      <c r="AH110" s="158"/>
      <c r="AI110" s="132"/>
      <c r="AJ110" s="136"/>
      <c r="AK110" s="132"/>
      <c r="AL110" s="136"/>
      <c r="AM110" s="132"/>
      <c r="AN110" s="158"/>
      <c r="AO110" s="136"/>
      <c r="AP110" s="136"/>
      <c r="AQ110" s="136"/>
      <c r="AR110" s="136"/>
      <c r="AS110" s="136"/>
      <c r="AT110" s="133"/>
      <c r="AU110" s="133"/>
      <c r="AV110" s="134"/>
      <c r="AW110" s="134"/>
      <c r="AX110" s="133"/>
      <c r="AY110" s="134"/>
    </row>
    <row r="111" spans="1:51">
      <c r="A111" s="118" t="s">
        <v>133</v>
      </c>
      <c r="B111" s="117"/>
      <c r="C111" s="117"/>
      <c r="D111" s="132"/>
      <c r="E111" s="132"/>
      <c r="F111" s="136"/>
      <c r="G111" s="132"/>
      <c r="H111" s="136"/>
      <c r="I111" s="136"/>
      <c r="J111" s="132"/>
      <c r="K111" s="136"/>
      <c r="L111" s="152"/>
      <c r="M111" s="132"/>
      <c r="N111" s="136"/>
      <c r="O111" s="132"/>
      <c r="P111" s="136"/>
      <c r="Q111" s="132"/>
      <c r="R111" s="136"/>
      <c r="S111" s="132"/>
      <c r="T111" s="132"/>
      <c r="U111" s="132"/>
      <c r="V111" s="132"/>
      <c r="W111" s="132"/>
      <c r="X111" s="132"/>
      <c r="Y111" s="132"/>
      <c r="Z111" s="136"/>
      <c r="AA111" s="136"/>
      <c r="AB111" s="132"/>
      <c r="AC111" s="152"/>
      <c r="AD111" s="152"/>
      <c r="AE111" s="136"/>
      <c r="AF111" s="136"/>
      <c r="AG111" s="158"/>
      <c r="AH111" s="158"/>
      <c r="AI111" s="132"/>
      <c r="AJ111" s="136"/>
      <c r="AK111" s="132"/>
      <c r="AL111" s="136"/>
      <c r="AM111" s="132"/>
      <c r="AN111" s="158"/>
      <c r="AO111" s="136"/>
      <c r="AP111" s="136"/>
      <c r="AQ111" s="136"/>
      <c r="AR111" s="136"/>
      <c r="AS111" s="136"/>
      <c r="AT111" s="133"/>
      <c r="AU111" s="133"/>
      <c r="AV111" s="134"/>
      <c r="AW111" s="134"/>
      <c r="AX111" s="133"/>
      <c r="AY111" s="134"/>
    </row>
    <row r="112" spans="1:51">
      <c r="A112" s="116"/>
      <c r="B112" s="116"/>
      <c r="C112" s="116"/>
      <c r="D112" s="148"/>
      <c r="E112" s="148"/>
      <c r="F112" s="150"/>
      <c r="G112" s="148"/>
      <c r="H112" s="150"/>
      <c r="I112" s="150"/>
      <c r="J112" s="148"/>
      <c r="K112" s="150"/>
      <c r="L112" s="116"/>
      <c r="M112" s="148"/>
      <c r="N112" s="150"/>
      <c r="O112" s="148"/>
      <c r="P112" s="150"/>
      <c r="Q112" s="148"/>
      <c r="R112" s="150"/>
      <c r="S112" s="148"/>
      <c r="T112" s="148"/>
      <c r="U112" s="148"/>
      <c r="V112" s="148"/>
      <c r="W112" s="148"/>
      <c r="X112" s="148"/>
      <c r="Y112" s="148"/>
      <c r="Z112" s="150"/>
      <c r="AA112" s="150"/>
      <c r="AB112" s="148"/>
      <c r="AC112" s="116"/>
      <c r="AD112" s="116"/>
      <c r="AE112" s="150"/>
      <c r="AF112" s="150"/>
      <c r="AG112" s="150"/>
      <c r="AH112" s="149"/>
      <c r="AI112" s="164"/>
      <c r="AJ112" s="149"/>
      <c r="AK112" s="164"/>
      <c r="AL112" s="149"/>
      <c r="AM112" s="164"/>
      <c r="AN112" s="149"/>
      <c r="AO112" s="149"/>
      <c r="AP112" s="149"/>
      <c r="AQ112" s="149"/>
      <c r="AR112" s="149"/>
      <c r="AS112" s="149"/>
      <c r="AT112" s="150"/>
      <c r="AU112" s="150"/>
      <c r="AV112" s="115"/>
      <c r="AW112" s="115"/>
      <c r="AX112" s="115"/>
      <c r="AY112" s="115"/>
    </row>
    <row r="113" spans="1:47">
      <c r="A113" s="116"/>
      <c r="B113" s="116"/>
      <c r="C113" s="116"/>
      <c r="D113" s="148"/>
      <c r="E113" s="148"/>
      <c r="F113" s="150"/>
      <c r="G113" s="148"/>
      <c r="H113" s="150"/>
      <c r="I113" s="150"/>
      <c r="J113" s="148"/>
      <c r="K113" s="150"/>
      <c r="L113" s="116"/>
      <c r="M113" s="148"/>
      <c r="N113" s="150"/>
      <c r="O113" s="148"/>
      <c r="P113" s="150"/>
      <c r="Q113" s="148"/>
      <c r="R113" s="150"/>
      <c r="S113" s="148"/>
      <c r="T113" s="148"/>
      <c r="U113" s="148"/>
      <c r="V113" s="148"/>
      <c r="W113" s="148"/>
      <c r="X113" s="148"/>
      <c r="Y113" s="148"/>
      <c r="Z113" s="150"/>
      <c r="AA113" s="150"/>
      <c r="AB113" s="148"/>
      <c r="AC113" s="116"/>
      <c r="AD113" s="116"/>
      <c r="AE113" s="150"/>
      <c r="AF113" s="150"/>
      <c r="AG113" s="150"/>
      <c r="AH113" s="149"/>
      <c r="AI113" s="164"/>
      <c r="AJ113" s="149"/>
      <c r="AK113" s="164"/>
      <c r="AL113" s="149"/>
      <c r="AM113" s="164"/>
      <c r="AN113" s="149"/>
      <c r="AO113" s="149"/>
      <c r="AP113" s="149"/>
      <c r="AQ113" s="149"/>
      <c r="AR113" s="149"/>
      <c r="AS113" s="149"/>
      <c r="AT113" s="150"/>
      <c r="AU113" s="150"/>
    </row>
    <row r="114" spans="1:47">
      <c r="A114" s="116"/>
      <c r="B114" s="116"/>
      <c r="C114" s="116"/>
      <c r="D114" s="148"/>
      <c r="E114" s="148"/>
      <c r="F114" s="150"/>
      <c r="G114" s="148"/>
      <c r="H114" s="150"/>
      <c r="I114" s="150"/>
      <c r="J114" s="148"/>
      <c r="K114" s="150"/>
      <c r="L114" s="116"/>
      <c r="M114" s="148"/>
      <c r="N114" s="150"/>
      <c r="O114" s="148"/>
      <c r="P114" s="150"/>
      <c r="Q114" s="148"/>
      <c r="R114" s="150"/>
      <c r="S114" s="148"/>
      <c r="T114" s="148"/>
      <c r="U114" s="148"/>
      <c r="V114" s="148"/>
      <c r="W114" s="148"/>
      <c r="X114" s="148"/>
      <c r="Y114" s="148"/>
      <c r="Z114" s="150"/>
      <c r="AA114" s="150"/>
      <c r="AB114" s="148"/>
      <c r="AC114" s="116"/>
      <c r="AD114" s="116"/>
      <c r="AE114" s="150"/>
      <c r="AF114" s="150"/>
      <c r="AG114" s="150"/>
      <c r="AH114" s="149"/>
      <c r="AI114" s="164"/>
      <c r="AJ114" s="149"/>
      <c r="AK114" s="164"/>
      <c r="AL114" s="149"/>
      <c r="AM114" s="164"/>
      <c r="AN114" s="149"/>
      <c r="AO114" s="149"/>
      <c r="AP114" s="149"/>
      <c r="AQ114" s="149"/>
      <c r="AR114" s="149"/>
      <c r="AS114" s="149"/>
      <c r="AT114" s="150"/>
      <c r="AU114" s="150"/>
    </row>
    <row r="115" spans="1:47">
      <c r="A115" s="116"/>
      <c r="B115" s="116"/>
      <c r="C115" s="116"/>
      <c r="D115" s="148"/>
      <c r="E115" s="148"/>
      <c r="F115" s="150"/>
      <c r="G115" s="148"/>
      <c r="H115" s="150"/>
      <c r="I115" s="150"/>
      <c r="J115" s="148"/>
      <c r="K115" s="150"/>
      <c r="L115" s="116"/>
      <c r="M115" s="148"/>
      <c r="N115" s="150"/>
      <c r="O115" s="148"/>
      <c r="P115" s="150"/>
      <c r="Q115" s="148"/>
      <c r="R115" s="150"/>
      <c r="S115" s="148"/>
      <c r="T115" s="148"/>
      <c r="U115" s="148"/>
      <c r="V115" s="148"/>
      <c r="W115" s="148"/>
      <c r="X115" s="148"/>
      <c r="Y115" s="148"/>
      <c r="Z115" s="150"/>
      <c r="AA115" s="150"/>
      <c r="AB115" s="148"/>
      <c r="AC115" s="116"/>
      <c r="AD115" s="116"/>
      <c r="AE115" s="150"/>
      <c r="AF115" s="150"/>
      <c r="AG115" s="150"/>
      <c r="AH115" s="149"/>
      <c r="AI115" s="164"/>
      <c r="AJ115" s="149"/>
      <c r="AK115" s="164"/>
      <c r="AL115" s="149"/>
      <c r="AM115" s="164"/>
      <c r="AN115" s="149"/>
      <c r="AO115" s="149"/>
      <c r="AP115" s="149"/>
      <c r="AQ115" s="149"/>
      <c r="AR115" s="149"/>
      <c r="AS115" s="149"/>
      <c r="AT115" s="150"/>
      <c r="AU115" s="150"/>
    </row>
    <row r="116" spans="1:47">
      <c r="A116" s="116"/>
      <c r="B116" s="116"/>
      <c r="C116" s="116"/>
      <c r="D116" s="148"/>
      <c r="E116" s="148"/>
      <c r="F116" s="150"/>
      <c r="G116" s="148"/>
      <c r="H116" s="150"/>
      <c r="I116" s="150"/>
      <c r="J116" s="148"/>
      <c r="K116" s="150"/>
      <c r="L116" s="116"/>
      <c r="M116" s="148"/>
      <c r="N116" s="150"/>
      <c r="O116" s="148"/>
      <c r="P116" s="150"/>
      <c r="Q116" s="148"/>
      <c r="R116" s="150"/>
      <c r="S116" s="148"/>
      <c r="T116" s="148"/>
      <c r="U116" s="148"/>
      <c r="V116" s="148"/>
      <c r="W116" s="148"/>
      <c r="X116" s="148"/>
      <c r="Y116" s="148"/>
      <c r="Z116" s="150"/>
      <c r="AA116" s="150"/>
      <c r="AB116" s="148"/>
      <c r="AC116" s="116"/>
      <c r="AD116" s="116"/>
      <c r="AE116" s="150"/>
      <c r="AF116" s="150"/>
      <c r="AG116" s="150"/>
      <c r="AH116" s="149"/>
      <c r="AI116" s="164"/>
      <c r="AJ116" s="149"/>
      <c r="AK116" s="164"/>
      <c r="AL116" s="149"/>
      <c r="AM116" s="164"/>
      <c r="AN116" s="149"/>
      <c r="AO116" s="149"/>
      <c r="AP116" s="149"/>
      <c r="AQ116" s="149"/>
      <c r="AR116" s="149"/>
      <c r="AS116" s="149"/>
      <c r="AT116" s="150"/>
      <c r="AU116" s="150"/>
    </row>
    <row r="117" spans="1:47">
      <c r="A117" s="116"/>
      <c r="B117" s="116"/>
      <c r="C117" s="116"/>
      <c r="D117" s="148"/>
      <c r="E117" s="148"/>
      <c r="F117" s="150"/>
      <c r="G117" s="148"/>
      <c r="H117" s="150"/>
      <c r="I117" s="150"/>
      <c r="J117" s="148"/>
      <c r="K117" s="150"/>
      <c r="L117" s="116"/>
      <c r="M117" s="148"/>
      <c r="N117" s="150"/>
      <c r="O117" s="148"/>
      <c r="P117" s="150"/>
      <c r="Q117" s="148"/>
      <c r="R117" s="150"/>
      <c r="S117" s="148"/>
      <c r="T117" s="148"/>
      <c r="U117" s="148"/>
      <c r="V117" s="148"/>
      <c r="W117" s="148"/>
      <c r="X117" s="148"/>
      <c r="Y117" s="148"/>
      <c r="Z117" s="150"/>
      <c r="AA117" s="150"/>
      <c r="AB117" s="148"/>
      <c r="AC117" s="116"/>
      <c r="AD117" s="116"/>
      <c r="AE117" s="150"/>
      <c r="AF117" s="150"/>
      <c r="AG117" s="150"/>
      <c r="AH117" s="149"/>
      <c r="AI117" s="164"/>
      <c r="AJ117" s="149"/>
      <c r="AK117" s="164"/>
      <c r="AL117" s="149"/>
      <c r="AM117" s="164"/>
      <c r="AN117" s="149"/>
      <c r="AO117" s="149"/>
      <c r="AP117" s="149"/>
      <c r="AQ117" s="149"/>
      <c r="AR117" s="149"/>
      <c r="AS117" s="149"/>
      <c r="AT117" s="150"/>
      <c r="AU117" s="150"/>
    </row>
    <row r="118" spans="1:47">
      <c r="A118" s="116"/>
      <c r="B118" s="116"/>
      <c r="C118" s="116"/>
      <c r="D118" s="148"/>
      <c r="E118" s="148"/>
      <c r="F118" s="150"/>
      <c r="G118" s="148"/>
      <c r="H118" s="150"/>
      <c r="I118" s="150"/>
      <c r="J118" s="148"/>
      <c r="K118" s="150"/>
      <c r="L118" s="116"/>
      <c r="M118" s="148"/>
      <c r="N118" s="150"/>
      <c r="O118" s="148"/>
      <c r="P118" s="150"/>
      <c r="Q118" s="148"/>
      <c r="R118" s="150"/>
      <c r="S118" s="148"/>
      <c r="T118" s="148"/>
      <c r="U118" s="148"/>
      <c r="V118" s="148"/>
      <c r="W118" s="148"/>
      <c r="X118" s="148"/>
      <c r="Y118" s="148"/>
      <c r="Z118" s="150"/>
      <c r="AA118" s="150"/>
      <c r="AB118" s="148"/>
      <c r="AC118" s="116"/>
      <c r="AD118" s="116"/>
      <c r="AE118" s="150"/>
      <c r="AF118" s="150"/>
      <c r="AG118" s="150"/>
      <c r="AH118" s="149"/>
      <c r="AI118" s="164"/>
      <c r="AJ118" s="149"/>
      <c r="AK118" s="164"/>
      <c r="AL118" s="149"/>
      <c r="AM118" s="164"/>
      <c r="AN118" s="149"/>
      <c r="AO118" s="149"/>
      <c r="AP118" s="149"/>
      <c r="AQ118" s="149"/>
      <c r="AR118" s="149"/>
      <c r="AS118" s="149"/>
      <c r="AT118" s="150"/>
      <c r="AU118" s="150"/>
    </row>
    <row r="119" spans="1:47">
      <c r="A119" s="116"/>
      <c r="B119" s="116"/>
      <c r="C119" s="116"/>
      <c r="D119" s="148"/>
      <c r="E119" s="148"/>
      <c r="F119" s="150"/>
      <c r="G119" s="148"/>
      <c r="H119" s="150"/>
      <c r="I119" s="150"/>
      <c r="J119" s="148"/>
      <c r="K119" s="150"/>
      <c r="L119" s="116"/>
      <c r="M119" s="148"/>
      <c r="N119" s="150"/>
      <c r="O119" s="148"/>
      <c r="P119" s="150"/>
      <c r="Q119" s="148"/>
      <c r="R119" s="150"/>
      <c r="S119" s="148"/>
      <c r="T119" s="148"/>
      <c r="U119" s="148"/>
      <c r="V119" s="148"/>
      <c r="W119" s="148"/>
      <c r="X119" s="148"/>
      <c r="Y119" s="148"/>
      <c r="Z119" s="150"/>
      <c r="AA119" s="150"/>
      <c r="AB119" s="148"/>
      <c r="AC119" s="116"/>
      <c r="AD119" s="116"/>
      <c r="AE119" s="150"/>
      <c r="AF119" s="150"/>
      <c r="AG119" s="150"/>
      <c r="AH119" s="149"/>
      <c r="AI119" s="164"/>
      <c r="AJ119" s="149"/>
      <c r="AK119" s="164"/>
      <c r="AL119" s="149"/>
      <c r="AM119" s="164"/>
      <c r="AN119" s="149"/>
      <c r="AO119" s="149"/>
      <c r="AP119" s="149"/>
      <c r="AQ119" s="149"/>
      <c r="AR119" s="149"/>
      <c r="AS119" s="149"/>
      <c r="AT119" s="150"/>
      <c r="AU119" s="150"/>
    </row>
    <row r="120" spans="1:47">
      <c r="A120" s="116"/>
      <c r="B120" s="116"/>
      <c r="C120" s="116"/>
      <c r="D120" s="148"/>
      <c r="E120" s="148"/>
      <c r="F120" s="150"/>
      <c r="G120" s="148"/>
      <c r="H120" s="150"/>
      <c r="I120" s="150"/>
      <c r="J120" s="148"/>
      <c r="K120" s="150"/>
      <c r="L120" s="116"/>
      <c r="M120" s="148"/>
      <c r="N120" s="150"/>
      <c r="O120" s="148"/>
      <c r="P120" s="150"/>
      <c r="Q120" s="148"/>
      <c r="R120" s="150"/>
      <c r="S120" s="148"/>
      <c r="T120" s="148"/>
      <c r="U120" s="148"/>
      <c r="V120" s="148"/>
      <c r="W120" s="148"/>
      <c r="X120" s="148"/>
      <c r="Y120" s="148"/>
      <c r="Z120" s="150"/>
      <c r="AA120" s="150"/>
      <c r="AB120" s="148"/>
      <c r="AC120" s="116"/>
      <c r="AD120" s="116"/>
      <c r="AE120" s="150"/>
      <c r="AF120" s="150"/>
      <c r="AG120" s="150"/>
      <c r="AH120" s="149"/>
      <c r="AI120" s="164"/>
      <c r="AJ120" s="149"/>
      <c r="AK120" s="164"/>
      <c r="AL120" s="149"/>
      <c r="AM120" s="164"/>
      <c r="AN120" s="149"/>
      <c r="AO120" s="149"/>
      <c r="AP120" s="149"/>
      <c r="AQ120" s="149"/>
      <c r="AR120" s="149"/>
      <c r="AS120" s="149"/>
      <c r="AT120" s="150"/>
      <c r="AU120" s="150"/>
    </row>
    <row r="121" spans="1:47">
      <c r="A121" s="116"/>
      <c r="B121" s="116"/>
      <c r="C121" s="116"/>
      <c r="D121" s="148"/>
      <c r="E121" s="148"/>
      <c r="F121" s="150"/>
      <c r="G121" s="148"/>
      <c r="H121" s="150"/>
      <c r="I121" s="150"/>
      <c r="J121" s="148"/>
      <c r="K121" s="150"/>
      <c r="L121" s="116"/>
      <c r="M121" s="148"/>
      <c r="N121" s="150"/>
      <c r="O121" s="148"/>
      <c r="P121" s="150"/>
      <c r="Q121" s="148"/>
      <c r="R121" s="150"/>
      <c r="S121" s="148"/>
      <c r="T121" s="148"/>
      <c r="U121" s="148"/>
      <c r="V121" s="148"/>
      <c r="W121" s="148"/>
      <c r="X121" s="148"/>
      <c r="Y121" s="148"/>
      <c r="Z121" s="150"/>
      <c r="AA121" s="150"/>
      <c r="AB121" s="148"/>
      <c r="AC121" s="116"/>
      <c r="AD121" s="116"/>
      <c r="AE121" s="150"/>
      <c r="AF121" s="150"/>
      <c r="AG121" s="150"/>
      <c r="AH121" s="149"/>
      <c r="AI121" s="164"/>
      <c r="AJ121" s="149"/>
      <c r="AK121" s="164"/>
      <c r="AL121" s="149"/>
      <c r="AM121" s="164"/>
      <c r="AN121" s="149"/>
      <c r="AO121" s="149"/>
      <c r="AP121" s="149"/>
      <c r="AQ121" s="149"/>
      <c r="AR121" s="149"/>
      <c r="AS121" s="149"/>
      <c r="AT121" s="150"/>
      <c r="AU121" s="150"/>
    </row>
    <row r="122" spans="1:47">
      <c r="A122" s="116"/>
      <c r="B122" s="116"/>
      <c r="C122" s="116"/>
      <c r="D122" s="148"/>
      <c r="E122" s="148"/>
      <c r="F122" s="150"/>
      <c r="G122" s="148"/>
      <c r="H122" s="150"/>
      <c r="I122" s="150"/>
      <c r="J122" s="148"/>
      <c r="K122" s="150"/>
      <c r="L122" s="116"/>
      <c r="M122" s="148"/>
      <c r="N122" s="150"/>
      <c r="O122" s="148"/>
      <c r="P122" s="150"/>
      <c r="Q122" s="148"/>
      <c r="R122" s="150"/>
      <c r="S122" s="148"/>
      <c r="T122" s="148"/>
      <c r="U122" s="148"/>
      <c r="V122" s="148"/>
      <c r="W122" s="148"/>
      <c r="X122" s="148"/>
      <c r="Y122" s="148"/>
      <c r="Z122" s="150"/>
      <c r="AA122" s="150"/>
      <c r="AB122" s="148"/>
      <c r="AC122" s="116"/>
      <c r="AD122" s="116"/>
      <c r="AE122" s="150"/>
      <c r="AF122" s="150"/>
      <c r="AG122" s="150"/>
      <c r="AH122" s="149"/>
      <c r="AI122" s="164"/>
      <c r="AJ122" s="149"/>
      <c r="AK122" s="164"/>
      <c r="AL122" s="149"/>
      <c r="AM122" s="164"/>
      <c r="AN122" s="149"/>
      <c r="AO122" s="149"/>
      <c r="AP122" s="149"/>
      <c r="AQ122" s="149"/>
      <c r="AR122" s="149"/>
      <c r="AS122" s="149"/>
      <c r="AT122" s="150"/>
      <c r="AU122" s="150"/>
    </row>
    <row r="123" spans="1:47">
      <c r="A123" s="116"/>
      <c r="B123" s="116"/>
      <c r="C123" s="116"/>
      <c r="D123" s="148"/>
      <c r="E123" s="148"/>
      <c r="F123" s="150"/>
      <c r="G123" s="148"/>
      <c r="H123" s="150"/>
      <c r="I123" s="150"/>
      <c r="J123" s="148"/>
      <c r="K123" s="150"/>
      <c r="L123" s="116"/>
      <c r="M123" s="148"/>
      <c r="N123" s="150"/>
      <c r="O123" s="148"/>
      <c r="P123" s="150"/>
      <c r="Q123" s="148"/>
      <c r="R123" s="150"/>
      <c r="S123" s="148"/>
      <c r="T123" s="148"/>
      <c r="U123" s="148"/>
      <c r="V123" s="148"/>
      <c r="W123" s="148"/>
      <c r="X123" s="148"/>
      <c r="Y123" s="148"/>
      <c r="Z123" s="150"/>
      <c r="AA123" s="150"/>
      <c r="AB123" s="148"/>
      <c r="AC123" s="116"/>
      <c r="AD123" s="116"/>
      <c r="AE123" s="150"/>
      <c r="AF123" s="150"/>
      <c r="AG123" s="150"/>
      <c r="AH123" s="149"/>
      <c r="AI123" s="164"/>
      <c r="AJ123" s="149"/>
      <c r="AK123" s="164"/>
      <c r="AL123" s="149"/>
      <c r="AM123" s="164"/>
      <c r="AN123" s="149"/>
      <c r="AO123" s="149"/>
      <c r="AP123" s="149"/>
      <c r="AQ123" s="149"/>
      <c r="AR123" s="149"/>
      <c r="AS123" s="149"/>
      <c r="AT123" s="150"/>
      <c r="AU123" s="150"/>
    </row>
    <row r="124" spans="1:47">
      <c r="A124" s="116"/>
      <c r="B124" s="116"/>
      <c r="C124" s="116"/>
      <c r="D124" s="148"/>
      <c r="E124" s="148"/>
      <c r="F124" s="150"/>
      <c r="G124" s="148"/>
      <c r="H124" s="150"/>
      <c r="I124" s="150"/>
      <c r="J124" s="148"/>
      <c r="K124" s="150"/>
      <c r="L124" s="116"/>
      <c r="M124" s="148"/>
      <c r="N124" s="150"/>
      <c r="O124" s="148"/>
      <c r="P124" s="150"/>
      <c r="Q124" s="148"/>
      <c r="R124" s="150"/>
      <c r="S124" s="148"/>
      <c r="T124" s="148"/>
      <c r="U124" s="148"/>
      <c r="V124" s="148"/>
      <c r="W124" s="148"/>
      <c r="X124" s="148"/>
      <c r="Y124" s="148"/>
      <c r="Z124" s="150"/>
      <c r="AA124" s="150"/>
      <c r="AB124" s="148"/>
      <c r="AC124" s="116"/>
      <c r="AD124" s="116"/>
      <c r="AE124" s="150"/>
      <c r="AF124" s="150"/>
      <c r="AG124" s="150"/>
      <c r="AH124" s="149"/>
      <c r="AI124" s="164"/>
      <c r="AJ124" s="149"/>
      <c r="AK124" s="164"/>
      <c r="AL124" s="149"/>
      <c r="AM124" s="164"/>
      <c r="AN124" s="149"/>
      <c r="AO124" s="149"/>
      <c r="AP124" s="149"/>
      <c r="AQ124" s="149"/>
      <c r="AR124" s="149"/>
      <c r="AS124" s="149"/>
      <c r="AT124" s="150"/>
      <c r="AU124" s="150"/>
    </row>
    <row r="125" spans="1:47">
      <c r="A125" s="116"/>
      <c r="B125" s="116"/>
      <c r="C125" s="116"/>
      <c r="D125" s="148"/>
      <c r="E125" s="148"/>
      <c r="F125" s="150"/>
      <c r="G125" s="148"/>
      <c r="H125" s="150"/>
      <c r="I125" s="150"/>
      <c r="J125" s="148"/>
      <c r="K125" s="150"/>
      <c r="L125" s="116"/>
      <c r="M125" s="148"/>
      <c r="N125" s="150"/>
      <c r="O125" s="148"/>
      <c r="P125" s="150"/>
      <c r="Q125" s="148"/>
      <c r="R125" s="150"/>
      <c r="S125" s="148"/>
      <c r="T125" s="148"/>
      <c r="U125" s="148"/>
      <c r="V125" s="148"/>
      <c r="W125" s="148"/>
      <c r="X125" s="148"/>
      <c r="Y125" s="148"/>
      <c r="Z125" s="150"/>
      <c r="AA125" s="150"/>
      <c r="AB125" s="148"/>
      <c r="AC125" s="116"/>
      <c r="AD125" s="116"/>
      <c r="AE125" s="150"/>
      <c r="AF125" s="150"/>
      <c r="AG125" s="150"/>
      <c r="AH125" s="149"/>
      <c r="AI125" s="164"/>
      <c r="AJ125" s="149"/>
      <c r="AK125" s="164"/>
      <c r="AL125" s="149"/>
      <c r="AM125" s="164"/>
      <c r="AN125" s="149"/>
      <c r="AO125" s="149"/>
      <c r="AP125" s="149"/>
      <c r="AQ125" s="149"/>
      <c r="AR125" s="149"/>
      <c r="AS125" s="149"/>
      <c r="AT125" s="150"/>
      <c r="AU125" s="150"/>
    </row>
    <row r="126" spans="1:47">
      <c r="A126" s="116"/>
      <c r="B126" s="116"/>
      <c r="C126" s="116"/>
      <c r="D126" s="148"/>
      <c r="E126" s="148"/>
      <c r="F126" s="150"/>
      <c r="G126" s="148"/>
      <c r="H126" s="150"/>
      <c r="I126" s="150"/>
      <c r="J126" s="148"/>
      <c r="K126" s="150"/>
      <c r="L126" s="116"/>
      <c r="M126" s="148"/>
      <c r="N126" s="150"/>
      <c r="O126" s="148"/>
      <c r="P126" s="150"/>
      <c r="Q126" s="148"/>
      <c r="R126" s="150"/>
      <c r="S126" s="148"/>
      <c r="T126" s="148"/>
      <c r="U126" s="148"/>
      <c r="V126" s="148"/>
      <c r="W126" s="148"/>
      <c r="X126" s="148"/>
      <c r="Y126" s="148"/>
      <c r="Z126" s="150"/>
      <c r="AA126" s="150"/>
      <c r="AB126" s="148"/>
      <c r="AC126" s="116"/>
      <c r="AD126" s="116"/>
      <c r="AE126" s="150"/>
      <c r="AF126" s="150"/>
      <c r="AG126" s="150"/>
      <c r="AH126" s="149"/>
      <c r="AI126" s="164"/>
      <c r="AJ126" s="149"/>
      <c r="AK126" s="164"/>
      <c r="AL126" s="149"/>
      <c r="AM126" s="164"/>
      <c r="AN126" s="149"/>
      <c r="AO126" s="149"/>
      <c r="AP126" s="149"/>
      <c r="AQ126" s="149"/>
      <c r="AR126" s="149"/>
      <c r="AS126" s="149"/>
      <c r="AT126" s="150"/>
      <c r="AU126" s="150"/>
    </row>
    <row r="127" spans="1:47">
      <c r="A127" s="116"/>
      <c r="B127" s="116"/>
      <c r="C127" s="116"/>
      <c r="D127" s="148"/>
      <c r="E127" s="148"/>
      <c r="F127" s="150"/>
      <c r="G127" s="148"/>
      <c r="H127" s="150"/>
      <c r="I127" s="150"/>
      <c r="J127" s="148"/>
      <c r="K127" s="150"/>
      <c r="L127" s="116"/>
      <c r="M127" s="148"/>
      <c r="N127" s="150"/>
      <c r="O127" s="148"/>
      <c r="P127" s="150"/>
      <c r="Q127" s="148"/>
      <c r="R127" s="150"/>
      <c r="S127" s="148"/>
      <c r="T127" s="148"/>
      <c r="U127" s="148"/>
      <c r="V127" s="148"/>
      <c r="W127" s="148"/>
      <c r="X127" s="148"/>
      <c r="Y127" s="148"/>
      <c r="Z127" s="150"/>
      <c r="AA127" s="150"/>
      <c r="AB127" s="148"/>
      <c r="AC127" s="116"/>
      <c r="AD127" s="116"/>
      <c r="AE127" s="150"/>
      <c r="AF127" s="150"/>
      <c r="AG127" s="150"/>
      <c r="AH127" s="149"/>
      <c r="AI127" s="164"/>
      <c r="AJ127" s="149"/>
      <c r="AK127" s="164"/>
      <c r="AL127" s="149"/>
      <c r="AM127" s="164"/>
      <c r="AN127" s="149"/>
      <c r="AO127" s="149"/>
      <c r="AP127" s="149"/>
      <c r="AQ127" s="149"/>
      <c r="AR127" s="149"/>
      <c r="AS127" s="149"/>
      <c r="AT127" s="150"/>
      <c r="AU127" s="150"/>
    </row>
    <row r="128" spans="1:47">
      <c r="A128" s="116"/>
      <c r="B128" s="116"/>
      <c r="C128" s="116"/>
      <c r="D128" s="148"/>
      <c r="E128" s="148"/>
      <c r="F128" s="150"/>
      <c r="G128" s="148"/>
      <c r="H128" s="150"/>
      <c r="I128" s="150"/>
      <c r="J128" s="148"/>
      <c r="K128" s="150"/>
      <c r="L128" s="116"/>
      <c r="M128" s="148"/>
      <c r="N128" s="150"/>
      <c r="O128" s="148"/>
      <c r="P128" s="150"/>
      <c r="Q128" s="148"/>
      <c r="R128" s="150"/>
      <c r="S128" s="148"/>
      <c r="T128" s="148"/>
      <c r="U128" s="148"/>
      <c r="V128" s="148"/>
      <c r="W128" s="148"/>
      <c r="X128" s="148"/>
      <c r="Y128" s="148"/>
      <c r="Z128" s="150"/>
      <c r="AA128" s="150"/>
      <c r="AB128" s="148"/>
      <c r="AC128" s="116"/>
      <c r="AD128" s="116"/>
      <c r="AE128" s="150"/>
      <c r="AF128" s="150"/>
      <c r="AG128" s="150"/>
      <c r="AH128" s="149"/>
      <c r="AI128" s="164"/>
      <c r="AJ128" s="149"/>
      <c r="AK128" s="164"/>
      <c r="AL128" s="149"/>
      <c r="AM128" s="164"/>
      <c r="AN128" s="149"/>
      <c r="AO128" s="149"/>
      <c r="AP128" s="149"/>
      <c r="AQ128" s="149"/>
      <c r="AR128" s="149"/>
      <c r="AS128" s="149"/>
      <c r="AT128" s="150"/>
      <c r="AU128" s="150"/>
    </row>
    <row r="129" spans="1:47">
      <c r="A129" s="116"/>
      <c r="B129" s="116"/>
      <c r="C129" s="116"/>
      <c r="D129" s="148"/>
      <c r="E129" s="148"/>
      <c r="F129" s="150"/>
      <c r="G129" s="148"/>
      <c r="H129" s="150"/>
      <c r="I129" s="150"/>
      <c r="J129" s="148"/>
      <c r="K129" s="150"/>
      <c r="L129" s="116"/>
      <c r="M129" s="148"/>
      <c r="N129" s="150"/>
      <c r="O129" s="148"/>
      <c r="P129" s="150"/>
      <c r="Q129" s="148"/>
      <c r="R129" s="150"/>
      <c r="S129" s="148"/>
      <c r="T129" s="148"/>
      <c r="U129" s="148"/>
      <c r="V129" s="148"/>
      <c r="W129" s="148"/>
      <c r="X129" s="148"/>
      <c r="Y129" s="148"/>
      <c r="Z129" s="150"/>
      <c r="AA129" s="150"/>
      <c r="AB129" s="148"/>
      <c r="AC129" s="116"/>
      <c r="AD129" s="116"/>
      <c r="AE129" s="150"/>
      <c r="AF129" s="150"/>
      <c r="AG129" s="150"/>
      <c r="AH129" s="149"/>
      <c r="AI129" s="164"/>
      <c r="AJ129" s="149"/>
      <c r="AK129" s="164"/>
      <c r="AL129" s="149"/>
      <c r="AM129" s="164"/>
      <c r="AN129" s="149"/>
      <c r="AO129" s="149"/>
      <c r="AP129" s="149"/>
      <c r="AQ129" s="149"/>
      <c r="AR129" s="149"/>
      <c r="AS129" s="149"/>
      <c r="AT129" s="150"/>
      <c r="AU129" s="150"/>
    </row>
    <row r="130" spans="1:47">
      <c r="A130" s="116"/>
      <c r="B130" s="116"/>
      <c r="C130" s="116"/>
      <c r="D130" s="148"/>
      <c r="E130" s="148"/>
      <c r="F130" s="150"/>
      <c r="G130" s="148"/>
      <c r="H130" s="150"/>
      <c r="I130" s="150"/>
      <c r="J130" s="148"/>
      <c r="K130" s="150"/>
      <c r="L130" s="116"/>
      <c r="M130" s="148"/>
      <c r="N130" s="150"/>
      <c r="O130" s="148"/>
      <c r="P130" s="150"/>
      <c r="Q130" s="148"/>
      <c r="R130" s="150"/>
      <c r="S130" s="148"/>
      <c r="T130" s="148"/>
      <c r="U130" s="148"/>
      <c r="V130" s="148"/>
      <c r="W130" s="148"/>
      <c r="X130" s="148"/>
      <c r="Y130" s="148"/>
      <c r="Z130" s="150"/>
      <c r="AA130" s="150"/>
      <c r="AB130" s="148"/>
      <c r="AC130" s="116"/>
      <c r="AD130" s="116"/>
      <c r="AE130" s="150"/>
      <c r="AF130" s="150"/>
      <c r="AG130" s="150"/>
      <c r="AH130" s="149"/>
      <c r="AI130" s="164"/>
      <c r="AJ130" s="149"/>
      <c r="AK130" s="164"/>
      <c r="AL130" s="149"/>
      <c r="AM130" s="164"/>
      <c r="AN130" s="149"/>
      <c r="AO130" s="149"/>
      <c r="AP130" s="149"/>
      <c r="AQ130" s="149"/>
      <c r="AR130" s="149"/>
      <c r="AS130" s="149"/>
      <c r="AT130" s="150"/>
      <c r="AU130" s="150"/>
    </row>
    <row r="131" spans="1:47">
      <c r="A131" s="116"/>
      <c r="B131" s="116"/>
      <c r="C131" s="116"/>
      <c r="D131" s="148"/>
      <c r="E131" s="148"/>
      <c r="F131" s="150"/>
      <c r="G131" s="148"/>
      <c r="H131" s="150"/>
      <c r="I131" s="150"/>
      <c r="J131" s="148"/>
      <c r="K131" s="150"/>
      <c r="L131" s="116"/>
      <c r="M131" s="148"/>
      <c r="N131" s="150"/>
      <c r="O131" s="148"/>
      <c r="P131" s="150"/>
      <c r="Q131" s="148"/>
      <c r="R131" s="150"/>
      <c r="S131" s="148"/>
      <c r="T131" s="148"/>
      <c r="U131" s="148"/>
      <c r="V131" s="148"/>
      <c r="W131" s="148"/>
      <c r="X131" s="148"/>
      <c r="Y131" s="148"/>
      <c r="Z131" s="150"/>
      <c r="AA131" s="150"/>
      <c r="AB131" s="148"/>
      <c r="AC131" s="116"/>
      <c r="AD131" s="116"/>
      <c r="AE131" s="150"/>
      <c r="AF131" s="150"/>
      <c r="AG131" s="150"/>
      <c r="AH131" s="149"/>
      <c r="AI131" s="164"/>
      <c r="AJ131" s="149"/>
      <c r="AK131" s="164"/>
      <c r="AL131" s="149"/>
      <c r="AM131" s="164"/>
      <c r="AN131" s="149"/>
      <c r="AO131" s="149"/>
      <c r="AP131" s="149"/>
      <c r="AQ131" s="149"/>
      <c r="AR131" s="149"/>
      <c r="AS131" s="149"/>
      <c r="AT131" s="150"/>
      <c r="AU131" s="150"/>
    </row>
    <row r="132" spans="1:47">
      <c r="A132" s="116"/>
      <c r="B132" s="116"/>
      <c r="C132" s="116"/>
      <c r="D132" s="148"/>
      <c r="E132" s="148"/>
      <c r="F132" s="150"/>
      <c r="G132" s="148"/>
      <c r="H132" s="150"/>
      <c r="I132" s="150"/>
      <c r="J132" s="148"/>
      <c r="K132" s="150"/>
      <c r="L132" s="116"/>
      <c r="M132" s="148"/>
      <c r="N132" s="150"/>
      <c r="O132" s="148"/>
      <c r="P132" s="150"/>
      <c r="Q132" s="148"/>
      <c r="R132" s="150"/>
      <c r="S132" s="148"/>
      <c r="T132" s="148"/>
      <c r="U132" s="148"/>
      <c r="V132" s="148"/>
      <c r="W132" s="148"/>
      <c r="X132" s="148"/>
      <c r="Y132" s="148"/>
      <c r="Z132" s="150"/>
      <c r="AA132" s="150"/>
      <c r="AB132" s="148"/>
      <c r="AC132" s="116"/>
      <c r="AD132" s="116"/>
      <c r="AE132" s="150"/>
      <c r="AF132" s="150"/>
      <c r="AG132" s="150"/>
      <c r="AH132" s="149"/>
      <c r="AI132" s="164"/>
      <c r="AJ132" s="149"/>
      <c r="AK132" s="164"/>
      <c r="AL132" s="149"/>
      <c r="AM132" s="164"/>
      <c r="AN132" s="149"/>
      <c r="AO132" s="149"/>
      <c r="AP132" s="149"/>
      <c r="AQ132" s="149"/>
      <c r="AR132" s="149"/>
      <c r="AS132" s="149"/>
      <c r="AT132" s="150"/>
      <c r="AU132" s="150"/>
    </row>
    <row r="133" spans="1:47">
      <c r="A133" s="116"/>
      <c r="B133" s="116"/>
      <c r="C133" s="116"/>
      <c r="D133" s="148"/>
      <c r="E133" s="148"/>
      <c r="F133" s="150"/>
      <c r="G133" s="148"/>
      <c r="H133" s="150"/>
      <c r="I133" s="150"/>
      <c r="J133" s="148"/>
      <c r="K133" s="150"/>
      <c r="L133" s="116"/>
      <c r="M133" s="148"/>
      <c r="N133" s="150"/>
      <c r="O133" s="148"/>
      <c r="P133" s="150"/>
      <c r="Q133" s="148"/>
      <c r="R133" s="150"/>
      <c r="S133" s="148"/>
      <c r="T133" s="148"/>
      <c r="U133" s="148"/>
      <c r="V133" s="148"/>
      <c r="W133" s="148"/>
      <c r="X133" s="148"/>
      <c r="Y133" s="148"/>
      <c r="Z133" s="150"/>
      <c r="AA133" s="150"/>
      <c r="AB133" s="148"/>
      <c r="AC133" s="116"/>
      <c r="AD133" s="116"/>
      <c r="AE133" s="150"/>
      <c r="AF133" s="150"/>
      <c r="AG133" s="150"/>
      <c r="AH133" s="149"/>
      <c r="AI133" s="164"/>
      <c r="AJ133" s="149"/>
      <c r="AK133" s="164"/>
      <c r="AL133" s="149"/>
      <c r="AM133" s="164"/>
      <c r="AN133" s="149"/>
      <c r="AO133" s="149"/>
      <c r="AP133" s="149"/>
      <c r="AQ133" s="149"/>
      <c r="AR133" s="149"/>
      <c r="AS133" s="149"/>
      <c r="AT133" s="150"/>
      <c r="AU133" s="150"/>
    </row>
    <row r="134" spans="1:47">
      <c r="A134" s="116"/>
      <c r="B134" s="116"/>
      <c r="C134" s="116"/>
      <c r="D134" s="148"/>
      <c r="E134" s="148"/>
      <c r="F134" s="150"/>
      <c r="G134" s="148"/>
      <c r="H134" s="150"/>
      <c r="I134" s="150"/>
      <c r="J134" s="148"/>
      <c r="K134" s="150"/>
      <c r="L134" s="116"/>
      <c r="M134" s="148"/>
      <c r="N134" s="150"/>
      <c r="O134" s="148"/>
      <c r="P134" s="150"/>
      <c r="Q134" s="148"/>
      <c r="R134" s="150"/>
      <c r="S134" s="148"/>
      <c r="T134" s="148"/>
      <c r="U134" s="148"/>
      <c r="V134" s="148"/>
      <c r="W134" s="148"/>
      <c r="X134" s="148"/>
      <c r="Y134" s="148"/>
      <c r="Z134" s="150"/>
      <c r="AA134" s="150"/>
      <c r="AB134" s="148"/>
      <c r="AC134" s="116"/>
      <c r="AD134" s="116"/>
      <c r="AE134" s="150"/>
      <c r="AF134" s="150"/>
      <c r="AG134" s="150"/>
      <c r="AH134" s="149"/>
      <c r="AI134" s="164"/>
      <c r="AJ134" s="149"/>
      <c r="AK134" s="164"/>
      <c r="AL134" s="149"/>
      <c r="AM134" s="164"/>
      <c r="AN134" s="149"/>
      <c r="AO134" s="149"/>
      <c r="AP134" s="149"/>
      <c r="AQ134" s="149"/>
      <c r="AR134" s="149"/>
      <c r="AS134" s="149"/>
      <c r="AT134" s="150"/>
      <c r="AU134" s="150"/>
    </row>
    <row r="135" spans="1:47">
      <c r="A135" s="116"/>
      <c r="B135" s="116"/>
      <c r="C135" s="116"/>
      <c r="D135" s="148"/>
      <c r="E135" s="148"/>
      <c r="F135" s="150"/>
      <c r="G135" s="148"/>
      <c r="H135" s="150"/>
      <c r="I135" s="150"/>
      <c r="J135" s="148"/>
      <c r="K135" s="150"/>
      <c r="L135" s="116"/>
      <c r="M135" s="148"/>
      <c r="N135" s="150"/>
      <c r="O135" s="148"/>
      <c r="P135" s="150"/>
      <c r="Q135" s="148"/>
      <c r="R135" s="150"/>
      <c r="S135" s="148"/>
      <c r="T135" s="148"/>
      <c r="U135" s="148"/>
      <c r="V135" s="148"/>
      <c r="W135" s="148"/>
      <c r="X135" s="148"/>
      <c r="Y135" s="148"/>
      <c r="Z135" s="150"/>
      <c r="AA135" s="150"/>
      <c r="AB135" s="148"/>
      <c r="AC135" s="116"/>
      <c r="AD135" s="116"/>
      <c r="AE135" s="150"/>
      <c r="AF135" s="150"/>
      <c r="AG135" s="150"/>
      <c r="AH135" s="149"/>
      <c r="AI135" s="164"/>
      <c r="AJ135" s="149"/>
      <c r="AK135" s="164"/>
      <c r="AL135" s="149"/>
      <c r="AM135" s="164"/>
      <c r="AN135" s="149"/>
      <c r="AO135" s="149"/>
      <c r="AP135" s="149"/>
      <c r="AQ135" s="149"/>
      <c r="AR135" s="149"/>
      <c r="AS135" s="149"/>
      <c r="AT135" s="150"/>
      <c r="AU135" s="150"/>
    </row>
    <row r="136" spans="1:47">
      <c r="A136" s="116"/>
      <c r="B136" s="116"/>
      <c r="C136" s="116"/>
      <c r="D136" s="148"/>
      <c r="E136" s="148"/>
      <c r="F136" s="150"/>
      <c r="G136" s="148"/>
      <c r="H136" s="150"/>
      <c r="I136" s="150"/>
      <c r="J136" s="148"/>
      <c r="K136" s="150"/>
      <c r="L136" s="116"/>
      <c r="M136" s="148"/>
      <c r="N136" s="150"/>
      <c r="O136" s="148"/>
      <c r="P136" s="150"/>
      <c r="Q136" s="148"/>
      <c r="R136" s="150"/>
      <c r="S136" s="148"/>
      <c r="T136" s="148"/>
      <c r="U136" s="148"/>
      <c r="V136" s="148"/>
      <c r="W136" s="148"/>
      <c r="X136" s="148"/>
      <c r="Y136" s="148"/>
      <c r="Z136" s="150"/>
      <c r="AA136" s="150"/>
      <c r="AB136" s="148"/>
      <c r="AC136" s="116"/>
      <c r="AD136" s="116"/>
      <c r="AE136" s="150"/>
      <c r="AF136" s="150"/>
      <c r="AG136" s="150"/>
      <c r="AH136" s="149"/>
      <c r="AI136" s="164"/>
      <c r="AJ136" s="149"/>
      <c r="AK136" s="164"/>
      <c r="AL136" s="149"/>
      <c r="AM136" s="164"/>
      <c r="AN136" s="149"/>
      <c r="AO136" s="149"/>
      <c r="AP136" s="149"/>
      <c r="AQ136" s="149"/>
      <c r="AR136" s="149"/>
      <c r="AS136" s="149"/>
      <c r="AT136" s="150"/>
      <c r="AU136" s="150"/>
    </row>
    <row r="137" spans="1:47">
      <c r="A137" s="116"/>
      <c r="B137" s="116"/>
      <c r="C137" s="116"/>
      <c r="D137" s="148"/>
      <c r="E137" s="148"/>
      <c r="F137" s="150"/>
      <c r="G137" s="148"/>
      <c r="H137" s="150"/>
      <c r="I137" s="150"/>
      <c r="J137" s="148"/>
      <c r="K137" s="150"/>
      <c r="L137" s="116"/>
      <c r="M137" s="148"/>
      <c r="N137" s="150"/>
      <c r="O137" s="148"/>
      <c r="P137" s="150"/>
      <c r="Q137" s="148"/>
      <c r="R137" s="150"/>
      <c r="S137" s="148"/>
      <c r="T137" s="148"/>
      <c r="U137" s="148"/>
      <c r="V137" s="148"/>
      <c r="W137" s="148"/>
      <c r="X137" s="148"/>
      <c r="Y137" s="148"/>
      <c r="Z137" s="150"/>
      <c r="AA137" s="150"/>
      <c r="AB137" s="148"/>
      <c r="AC137" s="116"/>
      <c r="AD137" s="116"/>
      <c r="AE137" s="150"/>
      <c r="AF137" s="150"/>
      <c r="AG137" s="150"/>
      <c r="AH137" s="149"/>
      <c r="AI137" s="164"/>
      <c r="AJ137" s="149"/>
      <c r="AK137" s="164"/>
      <c r="AL137" s="149"/>
      <c r="AM137" s="164"/>
      <c r="AN137" s="149"/>
      <c r="AO137" s="149"/>
      <c r="AP137" s="149"/>
      <c r="AQ137" s="149"/>
      <c r="AR137" s="149"/>
      <c r="AS137" s="149"/>
      <c r="AT137" s="150"/>
      <c r="AU137" s="150"/>
    </row>
    <row r="138" spans="1:47">
      <c r="A138" s="116"/>
      <c r="B138" s="116"/>
      <c r="C138" s="116"/>
      <c r="D138" s="148"/>
      <c r="E138" s="148"/>
      <c r="F138" s="150"/>
      <c r="G138" s="148"/>
      <c r="H138" s="150"/>
      <c r="I138" s="150"/>
      <c r="J138" s="148"/>
      <c r="K138" s="150"/>
      <c r="L138" s="116"/>
      <c r="M138" s="148"/>
      <c r="N138" s="150"/>
      <c r="O138" s="148"/>
      <c r="P138" s="150"/>
      <c r="Q138" s="148"/>
      <c r="R138" s="150"/>
      <c r="S138" s="148"/>
      <c r="T138" s="148"/>
      <c r="U138" s="148"/>
      <c r="V138" s="148"/>
      <c r="W138" s="148"/>
      <c r="X138" s="148"/>
      <c r="Y138" s="148"/>
      <c r="Z138" s="150"/>
      <c r="AA138" s="150"/>
      <c r="AB138" s="148"/>
      <c r="AC138" s="116"/>
      <c r="AD138" s="116"/>
      <c r="AE138" s="150"/>
      <c r="AF138" s="150"/>
      <c r="AG138" s="150"/>
      <c r="AH138" s="149"/>
      <c r="AI138" s="164"/>
      <c r="AJ138" s="149"/>
      <c r="AK138" s="164"/>
      <c r="AL138" s="149"/>
      <c r="AM138" s="164"/>
      <c r="AN138" s="149"/>
      <c r="AO138" s="149"/>
      <c r="AP138" s="149"/>
      <c r="AQ138" s="149"/>
      <c r="AR138" s="149"/>
      <c r="AS138" s="149"/>
      <c r="AT138" s="150"/>
      <c r="AU138" s="150"/>
    </row>
    <row r="139" spans="1:47">
      <c r="A139" s="116"/>
      <c r="B139" s="116"/>
      <c r="C139" s="116"/>
      <c r="D139" s="148"/>
      <c r="E139" s="148"/>
      <c r="F139" s="150"/>
      <c r="G139" s="148"/>
      <c r="H139" s="150"/>
      <c r="I139" s="150"/>
      <c r="J139" s="148"/>
      <c r="K139" s="150"/>
      <c r="L139" s="116"/>
      <c r="M139" s="148"/>
      <c r="N139" s="150"/>
      <c r="O139" s="148"/>
      <c r="P139" s="150"/>
      <c r="Q139" s="148"/>
      <c r="R139" s="150"/>
      <c r="S139" s="148"/>
      <c r="T139" s="148"/>
      <c r="U139" s="148"/>
      <c r="V139" s="148"/>
      <c r="W139" s="148"/>
      <c r="X139" s="148"/>
      <c r="Y139" s="148"/>
      <c r="Z139" s="150"/>
      <c r="AA139" s="150"/>
      <c r="AB139" s="148"/>
      <c r="AC139" s="116"/>
      <c r="AD139" s="116"/>
      <c r="AE139" s="150"/>
      <c r="AF139" s="150"/>
      <c r="AG139" s="150"/>
      <c r="AH139" s="149"/>
      <c r="AI139" s="164"/>
      <c r="AJ139" s="149"/>
      <c r="AK139" s="164"/>
      <c r="AL139" s="149"/>
      <c r="AM139" s="164"/>
      <c r="AN139" s="149"/>
      <c r="AO139" s="149"/>
      <c r="AP139" s="149"/>
      <c r="AQ139" s="149"/>
      <c r="AR139" s="149"/>
      <c r="AS139" s="149"/>
      <c r="AT139" s="150"/>
      <c r="AU139" s="150"/>
    </row>
    <row r="140" spans="1:47">
      <c r="A140" s="116"/>
      <c r="B140" s="116"/>
      <c r="C140" s="116"/>
      <c r="D140" s="148"/>
      <c r="E140" s="148"/>
      <c r="F140" s="150"/>
      <c r="G140" s="148"/>
      <c r="H140" s="150"/>
      <c r="I140" s="150"/>
      <c r="J140" s="148"/>
      <c r="K140" s="150"/>
      <c r="L140" s="116"/>
      <c r="M140" s="148"/>
      <c r="N140" s="150"/>
      <c r="O140" s="148"/>
      <c r="P140" s="150"/>
      <c r="Q140" s="148"/>
      <c r="R140" s="150"/>
      <c r="S140" s="148"/>
      <c r="T140" s="148"/>
      <c r="U140" s="148"/>
      <c r="V140" s="148"/>
      <c r="W140" s="148"/>
      <c r="X140" s="148"/>
      <c r="Y140" s="148"/>
      <c r="Z140" s="150"/>
      <c r="AA140" s="150"/>
      <c r="AB140" s="148"/>
      <c r="AC140" s="116"/>
      <c r="AD140" s="116"/>
      <c r="AE140" s="150"/>
      <c r="AF140" s="150"/>
      <c r="AG140" s="150"/>
      <c r="AH140" s="149"/>
      <c r="AI140" s="164"/>
      <c r="AJ140" s="149"/>
      <c r="AK140" s="164"/>
      <c r="AL140" s="149"/>
      <c r="AM140" s="164"/>
      <c r="AN140" s="149"/>
      <c r="AO140" s="149"/>
      <c r="AP140" s="149"/>
      <c r="AQ140" s="149"/>
      <c r="AR140" s="149"/>
      <c r="AS140" s="149"/>
      <c r="AT140" s="150"/>
      <c r="AU140" s="150"/>
    </row>
    <row r="141" spans="1:47">
      <c r="A141" s="116"/>
      <c r="B141" s="116"/>
      <c r="C141" s="116"/>
      <c r="D141" s="148"/>
      <c r="E141" s="148"/>
      <c r="F141" s="150"/>
      <c r="G141" s="148"/>
      <c r="H141" s="150"/>
      <c r="I141" s="150"/>
      <c r="J141" s="148"/>
      <c r="K141" s="150"/>
      <c r="L141" s="116"/>
      <c r="M141" s="148"/>
      <c r="N141" s="150"/>
      <c r="O141" s="148"/>
      <c r="P141" s="150"/>
      <c r="Q141" s="148"/>
      <c r="R141" s="150"/>
      <c r="S141" s="148"/>
      <c r="T141" s="148"/>
      <c r="U141" s="148"/>
      <c r="V141" s="148"/>
      <c r="W141" s="148"/>
      <c r="X141" s="148"/>
      <c r="Y141" s="148"/>
      <c r="Z141" s="150"/>
      <c r="AA141" s="150"/>
      <c r="AB141" s="148"/>
      <c r="AC141" s="116"/>
      <c r="AD141" s="116"/>
      <c r="AE141" s="150"/>
      <c r="AF141" s="150"/>
      <c r="AG141" s="150"/>
      <c r="AH141" s="149"/>
      <c r="AI141" s="164"/>
      <c r="AJ141" s="149"/>
      <c r="AK141" s="164"/>
      <c r="AL141" s="149"/>
      <c r="AM141" s="164"/>
      <c r="AN141" s="149"/>
      <c r="AO141" s="149"/>
      <c r="AP141" s="149"/>
      <c r="AQ141" s="149"/>
      <c r="AR141" s="149"/>
      <c r="AS141" s="149"/>
      <c r="AT141" s="150"/>
      <c r="AU141" s="150"/>
    </row>
    <row r="142" spans="1:47">
      <c r="A142" s="116"/>
      <c r="B142" s="116"/>
      <c r="C142" s="116"/>
      <c r="D142" s="148"/>
      <c r="E142" s="148"/>
      <c r="F142" s="150"/>
      <c r="G142" s="148"/>
      <c r="H142" s="150"/>
      <c r="I142" s="150"/>
      <c r="J142" s="148"/>
      <c r="K142" s="150"/>
      <c r="L142" s="116"/>
      <c r="M142" s="148"/>
      <c r="N142" s="150"/>
      <c r="O142" s="148"/>
      <c r="P142" s="150"/>
      <c r="Q142" s="148"/>
      <c r="R142" s="150"/>
      <c r="S142" s="148"/>
      <c r="T142" s="148"/>
      <c r="U142" s="148"/>
      <c r="V142" s="148"/>
      <c r="W142" s="148"/>
      <c r="X142" s="148"/>
      <c r="Y142" s="148"/>
      <c r="Z142" s="150"/>
      <c r="AA142" s="150"/>
      <c r="AB142" s="148"/>
      <c r="AC142" s="116"/>
      <c r="AD142" s="116"/>
      <c r="AE142" s="150"/>
      <c r="AF142" s="150"/>
      <c r="AG142" s="150"/>
      <c r="AH142" s="149"/>
      <c r="AI142" s="164"/>
      <c r="AJ142" s="149"/>
      <c r="AK142" s="164"/>
      <c r="AL142" s="149"/>
      <c r="AM142" s="164"/>
      <c r="AN142" s="149"/>
      <c r="AO142" s="149"/>
      <c r="AP142" s="149"/>
      <c r="AQ142" s="149"/>
      <c r="AR142" s="149"/>
      <c r="AS142" s="149"/>
      <c r="AT142" s="150"/>
      <c r="AU142" s="150"/>
    </row>
    <row r="143" spans="1:47">
      <c r="A143" s="116"/>
      <c r="B143" s="116"/>
      <c r="C143" s="116"/>
      <c r="D143" s="148"/>
      <c r="E143" s="148"/>
      <c r="F143" s="150"/>
      <c r="G143" s="148"/>
      <c r="H143" s="150"/>
      <c r="I143" s="150"/>
      <c r="J143" s="148"/>
      <c r="K143" s="150"/>
      <c r="L143" s="116"/>
      <c r="M143" s="148"/>
      <c r="N143" s="150"/>
      <c r="O143" s="148"/>
      <c r="P143" s="150"/>
      <c r="Q143" s="148"/>
      <c r="R143" s="150"/>
      <c r="S143" s="148"/>
      <c r="T143" s="148"/>
      <c r="U143" s="148"/>
      <c r="V143" s="148"/>
      <c r="W143" s="148"/>
      <c r="X143" s="148"/>
      <c r="Y143" s="148"/>
      <c r="Z143" s="150"/>
      <c r="AA143" s="150"/>
      <c r="AB143" s="148"/>
      <c r="AC143" s="116"/>
      <c r="AD143" s="116"/>
      <c r="AE143" s="150"/>
      <c r="AF143" s="150"/>
      <c r="AG143" s="150"/>
      <c r="AH143" s="149"/>
      <c r="AI143" s="164"/>
      <c r="AJ143" s="149"/>
      <c r="AK143" s="164"/>
      <c r="AL143" s="149"/>
      <c r="AM143" s="164"/>
      <c r="AN143" s="149"/>
      <c r="AO143" s="149"/>
      <c r="AP143" s="149"/>
      <c r="AQ143" s="149"/>
      <c r="AR143" s="149"/>
      <c r="AS143" s="149"/>
      <c r="AT143" s="150"/>
      <c r="AU143" s="150"/>
    </row>
    <row r="144" spans="1:47">
      <c r="A144" s="116"/>
      <c r="B144" s="116"/>
      <c r="C144" s="116"/>
      <c r="D144" s="148"/>
      <c r="E144" s="148"/>
      <c r="F144" s="150"/>
      <c r="G144" s="148"/>
      <c r="H144" s="150"/>
      <c r="I144" s="150"/>
      <c r="J144" s="148"/>
      <c r="K144" s="150"/>
      <c r="L144" s="116"/>
      <c r="M144" s="148"/>
      <c r="N144" s="150"/>
      <c r="O144" s="148"/>
      <c r="P144" s="150"/>
      <c r="Q144" s="148"/>
      <c r="R144" s="150"/>
      <c r="S144" s="148"/>
      <c r="T144" s="148"/>
      <c r="U144" s="148"/>
      <c r="V144" s="148"/>
      <c r="W144" s="148"/>
      <c r="X144" s="148"/>
      <c r="Y144" s="148"/>
      <c r="Z144" s="150"/>
      <c r="AA144" s="150"/>
      <c r="AB144" s="148"/>
      <c r="AC144" s="116"/>
      <c r="AD144" s="116"/>
      <c r="AE144" s="150"/>
      <c r="AF144" s="150"/>
      <c r="AG144" s="150"/>
      <c r="AH144" s="149"/>
      <c r="AI144" s="164"/>
      <c r="AJ144" s="149"/>
      <c r="AK144" s="164"/>
      <c r="AL144" s="149"/>
      <c r="AM144" s="164"/>
      <c r="AN144" s="149"/>
      <c r="AO144" s="149"/>
      <c r="AP144" s="149"/>
      <c r="AQ144" s="149"/>
      <c r="AR144" s="149"/>
      <c r="AS144" s="149"/>
      <c r="AT144" s="150"/>
      <c r="AU144" s="150"/>
    </row>
    <row r="145" spans="1:47">
      <c r="A145" s="116"/>
      <c r="B145" s="116"/>
      <c r="C145" s="116"/>
      <c r="D145" s="148"/>
      <c r="E145" s="148"/>
      <c r="F145" s="150"/>
      <c r="G145" s="148"/>
      <c r="H145" s="150"/>
      <c r="I145" s="150"/>
      <c r="J145" s="148"/>
      <c r="K145" s="150"/>
      <c r="L145" s="116"/>
      <c r="M145" s="148"/>
      <c r="N145" s="150"/>
      <c r="O145" s="148"/>
      <c r="P145" s="150"/>
      <c r="Q145" s="148"/>
      <c r="R145" s="150"/>
      <c r="S145" s="148"/>
      <c r="T145" s="148"/>
      <c r="U145" s="148"/>
      <c r="V145" s="148"/>
      <c r="W145" s="148"/>
      <c r="X145" s="148"/>
      <c r="Y145" s="148"/>
      <c r="Z145" s="150"/>
      <c r="AA145" s="150"/>
      <c r="AB145" s="148"/>
      <c r="AC145" s="116"/>
      <c r="AD145" s="116"/>
      <c r="AE145" s="150"/>
      <c r="AF145" s="150"/>
      <c r="AG145" s="150"/>
      <c r="AH145" s="149"/>
      <c r="AI145" s="164"/>
      <c r="AJ145" s="149"/>
      <c r="AK145" s="164"/>
      <c r="AL145" s="149"/>
      <c r="AM145" s="164"/>
      <c r="AN145" s="149"/>
      <c r="AO145" s="149"/>
      <c r="AP145" s="149"/>
      <c r="AQ145" s="149"/>
      <c r="AR145" s="149"/>
      <c r="AS145" s="149"/>
      <c r="AT145" s="150"/>
      <c r="AU145" s="150"/>
    </row>
    <row r="146" spans="1:47">
      <c r="A146" s="116"/>
      <c r="B146" s="116"/>
      <c r="C146" s="116"/>
      <c r="D146" s="148"/>
      <c r="E146" s="148"/>
      <c r="F146" s="150"/>
      <c r="G146" s="148"/>
      <c r="H146" s="150"/>
      <c r="I146" s="150"/>
      <c r="J146" s="148"/>
      <c r="K146" s="150"/>
      <c r="L146" s="116"/>
      <c r="M146" s="148"/>
      <c r="N146" s="150"/>
      <c r="O146" s="148"/>
      <c r="P146" s="150"/>
      <c r="Q146" s="148"/>
      <c r="R146" s="150"/>
      <c r="S146" s="148"/>
      <c r="T146" s="148"/>
      <c r="U146" s="148"/>
      <c r="V146" s="148"/>
      <c r="W146" s="148"/>
      <c r="X146" s="148"/>
      <c r="Y146" s="148"/>
      <c r="Z146" s="150"/>
      <c r="AA146" s="150"/>
      <c r="AB146" s="148"/>
      <c r="AC146" s="116"/>
      <c r="AD146" s="116"/>
      <c r="AE146" s="150"/>
      <c r="AF146" s="150"/>
      <c r="AG146" s="150"/>
      <c r="AH146" s="149"/>
      <c r="AI146" s="164"/>
      <c r="AJ146" s="149"/>
      <c r="AK146" s="164"/>
      <c r="AL146" s="149"/>
      <c r="AM146" s="164"/>
      <c r="AN146" s="149"/>
      <c r="AO146" s="149"/>
      <c r="AP146" s="149"/>
      <c r="AQ146" s="149"/>
      <c r="AR146" s="149"/>
      <c r="AS146" s="149"/>
      <c r="AT146" s="150"/>
      <c r="AU146" s="150"/>
    </row>
    <row r="147" spans="1:47">
      <c r="A147" s="116"/>
      <c r="B147" s="116"/>
      <c r="C147" s="116"/>
      <c r="D147" s="148"/>
      <c r="E147" s="148"/>
      <c r="F147" s="150"/>
      <c r="G147" s="148"/>
      <c r="H147" s="150"/>
      <c r="I147" s="150"/>
      <c r="J147" s="148"/>
      <c r="K147" s="150"/>
      <c r="L147" s="116"/>
      <c r="M147" s="148"/>
      <c r="N147" s="150"/>
      <c r="O147" s="148"/>
      <c r="P147" s="150"/>
      <c r="Q147" s="148"/>
      <c r="R147" s="150"/>
      <c r="S147" s="148"/>
      <c r="T147" s="148"/>
      <c r="U147" s="148"/>
      <c r="V147" s="148"/>
      <c r="W147" s="148"/>
      <c r="X147" s="148"/>
      <c r="Y147" s="148"/>
      <c r="Z147" s="150"/>
      <c r="AA147" s="150"/>
      <c r="AB147" s="148"/>
      <c r="AC147" s="116"/>
      <c r="AD147" s="116"/>
      <c r="AE147" s="150"/>
      <c r="AF147" s="150"/>
      <c r="AG147" s="150"/>
      <c r="AH147" s="149"/>
      <c r="AI147" s="164"/>
      <c r="AJ147" s="149"/>
      <c r="AK147" s="164"/>
      <c r="AL147" s="149"/>
      <c r="AM147" s="164"/>
      <c r="AN147" s="149"/>
      <c r="AO147" s="149"/>
      <c r="AP147" s="149"/>
      <c r="AQ147" s="149"/>
      <c r="AR147" s="149"/>
      <c r="AS147" s="149"/>
      <c r="AT147" s="150"/>
      <c r="AU147" s="150"/>
    </row>
    <row r="148" spans="1:47">
      <c r="A148" s="116"/>
      <c r="B148" s="116"/>
      <c r="C148" s="116"/>
      <c r="D148" s="148"/>
      <c r="E148" s="148"/>
      <c r="F148" s="150"/>
      <c r="G148" s="148"/>
      <c r="H148" s="150"/>
      <c r="I148" s="150"/>
      <c r="J148" s="148"/>
      <c r="K148" s="150"/>
      <c r="L148" s="116"/>
      <c r="M148" s="148"/>
      <c r="N148" s="150"/>
      <c r="O148" s="148"/>
      <c r="P148" s="150"/>
      <c r="Q148" s="148"/>
      <c r="R148" s="150"/>
      <c r="S148" s="148"/>
      <c r="T148" s="148"/>
      <c r="U148" s="148"/>
      <c r="V148" s="148"/>
      <c r="W148" s="148"/>
      <c r="X148" s="148"/>
      <c r="Y148" s="148"/>
      <c r="Z148" s="150"/>
      <c r="AA148" s="150"/>
      <c r="AB148" s="148"/>
      <c r="AC148" s="116"/>
      <c r="AD148" s="116"/>
      <c r="AE148" s="150"/>
      <c r="AF148" s="150"/>
      <c r="AG148" s="150"/>
      <c r="AH148" s="149"/>
      <c r="AI148" s="164"/>
      <c r="AJ148" s="149"/>
      <c r="AK148" s="164"/>
      <c r="AL148" s="149"/>
      <c r="AM148" s="164"/>
      <c r="AN148" s="149"/>
      <c r="AO148" s="149"/>
      <c r="AP148" s="149"/>
      <c r="AQ148" s="149"/>
      <c r="AR148" s="149"/>
      <c r="AS148" s="149"/>
      <c r="AT148" s="150"/>
      <c r="AU148" s="150"/>
    </row>
    <row r="149" spans="1:47">
      <c r="A149" s="116"/>
      <c r="B149" s="116"/>
      <c r="C149" s="116"/>
      <c r="D149" s="148"/>
      <c r="E149" s="148"/>
      <c r="F149" s="150"/>
      <c r="G149" s="148"/>
      <c r="H149" s="150"/>
      <c r="I149" s="150"/>
      <c r="J149" s="148"/>
      <c r="K149" s="150"/>
      <c r="L149" s="116"/>
      <c r="M149" s="148"/>
      <c r="N149" s="150"/>
      <c r="O149" s="148"/>
      <c r="P149" s="150"/>
      <c r="Q149" s="148"/>
      <c r="R149" s="150"/>
      <c r="S149" s="148"/>
      <c r="T149" s="148"/>
      <c r="U149" s="148"/>
      <c r="V149" s="148"/>
      <c r="W149" s="148"/>
      <c r="X149" s="148"/>
      <c r="Y149" s="148"/>
      <c r="Z149" s="150"/>
      <c r="AA149" s="150"/>
      <c r="AB149" s="148"/>
      <c r="AC149" s="116"/>
      <c r="AD149" s="116"/>
      <c r="AE149" s="150"/>
      <c r="AF149" s="150"/>
      <c r="AG149" s="150"/>
      <c r="AH149" s="149"/>
      <c r="AI149" s="164"/>
      <c r="AJ149" s="149"/>
      <c r="AK149" s="164"/>
      <c r="AL149" s="149"/>
      <c r="AM149" s="164"/>
      <c r="AN149" s="149"/>
      <c r="AO149" s="149"/>
      <c r="AP149" s="149"/>
      <c r="AQ149" s="149"/>
      <c r="AR149" s="149"/>
      <c r="AS149" s="149"/>
      <c r="AT149" s="150"/>
      <c r="AU149" s="150"/>
    </row>
    <row r="150" spans="1:47">
      <c r="A150" s="116"/>
      <c r="B150" s="116"/>
      <c r="C150" s="116"/>
      <c r="D150" s="148"/>
      <c r="E150" s="148"/>
      <c r="F150" s="150"/>
      <c r="G150" s="148"/>
      <c r="H150" s="150"/>
      <c r="I150" s="150"/>
      <c r="J150" s="148"/>
      <c r="K150" s="150"/>
      <c r="L150" s="116"/>
      <c r="M150" s="148"/>
      <c r="N150" s="150"/>
      <c r="O150" s="148"/>
      <c r="P150" s="150"/>
      <c r="Q150" s="148"/>
      <c r="R150" s="150"/>
      <c r="S150" s="148"/>
      <c r="T150" s="148"/>
      <c r="U150" s="148"/>
      <c r="V150" s="148"/>
      <c r="W150" s="148"/>
      <c r="X150" s="148"/>
      <c r="Y150" s="148"/>
      <c r="Z150" s="150"/>
      <c r="AA150" s="150"/>
      <c r="AB150" s="148"/>
      <c r="AC150" s="116"/>
      <c r="AD150" s="116"/>
      <c r="AE150" s="150"/>
      <c r="AF150" s="150"/>
      <c r="AG150" s="150"/>
      <c r="AH150" s="149"/>
      <c r="AI150" s="164"/>
      <c r="AJ150" s="149"/>
      <c r="AK150" s="164"/>
      <c r="AL150" s="149"/>
      <c r="AM150" s="164"/>
      <c r="AN150" s="149"/>
      <c r="AO150" s="149"/>
      <c r="AP150" s="149"/>
      <c r="AQ150" s="149"/>
      <c r="AR150" s="149"/>
      <c r="AS150" s="149"/>
      <c r="AT150" s="150"/>
      <c r="AU150" s="150"/>
    </row>
    <row r="151" spans="1:47">
      <c r="A151" s="116"/>
      <c r="B151" s="116"/>
      <c r="C151" s="116"/>
      <c r="D151" s="148"/>
      <c r="E151" s="148"/>
      <c r="F151" s="150"/>
      <c r="G151" s="148"/>
      <c r="H151" s="150"/>
      <c r="I151" s="150"/>
      <c r="J151" s="148"/>
      <c r="K151" s="150"/>
      <c r="L151" s="116"/>
      <c r="M151" s="148"/>
      <c r="N151" s="150"/>
      <c r="O151" s="148"/>
      <c r="P151" s="150"/>
      <c r="Q151" s="148"/>
      <c r="R151" s="150"/>
      <c r="S151" s="148"/>
      <c r="T151" s="148"/>
      <c r="U151" s="148"/>
      <c r="V151" s="148"/>
      <c r="W151" s="148"/>
      <c r="X151" s="148"/>
      <c r="Y151" s="148"/>
      <c r="Z151" s="150"/>
      <c r="AA151" s="150"/>
      <c r="AB151" s="148"/>
      <c r="AC151" s="116"/>
      <c r="AD151" s="116"/>
      <c r="AE151" s="150"/>
      <c r="AF151" s="150"/>
      <c r="AG151" s="150"/>
      <c r="AH151" s="149"/>
      <c r="AI151" s="164"/>
      <c r="AJ151" s="149"/>
      <c r="AK151" s="164"/>
      <c r="AL151" s="149"/>
      <c r="AM151" s="164"/>
      <c r="AN151" s="149"/>
      <c r="AO151" s="149"/>
      <c r="AP151" s="149"/>
      <c r="AQ151" s="149"/>
      <c r="AR151" s="149"/>
      <c r="AS151" s="149"/>
      <c r="AT151" s="150"/>
      <c r="AU151" s="150"/>
    </row>
    <row r="152" spans="1:47">
      <c r="A152" s="116"/>
      <c r="B152" s="116"/>
      <c r="C152" s="116"/>
      <c r="D152" s="148"/>
      <c r="E152" s="148"/>
      <c r="F152" s="150"/>
      <c r="G152" s="148"/>
      <c r="H152" s="150"/>
      <c r="I152" s="150"/>
      <c r="J152" s="148"/>
      <c r="K152" s="150"/>
      <c r="L152" s="116"/>
      <c r="M152" s="148"/>
      <c r="N152" s="150"/>
      <c r="O152" s="148"/>
      <c r="P152" s="150"/>
      <c r="Q152" s="148"/>
      <c r="R152" s="150"/>
      <c r="S152" s="148"/>
      <c r="T152" s="148"/>
      <c r="U152" s="148"/>
      <c r="V152" s="148"/>
      <c r="W152" s="148"/>
      <c r="X152" s="148"/>
      <c r="Y152" s="148"/>
      <c r="Z152" s="150"/>
      <c r="AA152" s="150"/>
      <c r="AB152" s="148"/>
      <c r="AC152" s="116"/>
      <c r="AD152" s="116"/>
      <c r="AE152" s="150"/>
      <c r="AF152" s="150"/>
      <c r="AG152" s="150"/>
      <c r="AH152" s="149"/>
      <c r="AI152" s="164"/>
      <c r="AJ152" s="149"/>
      <c r="AK152" s="164"/>
      <c r="AL152" s="149"/>
      <c r="AM152" s="164"/>
      <c r="AN152" s="149"/>
      <c r="AO152" s="149"/>
      <c r="AP152" s="149"/>
      <c r="AQ152" s="149"/>
      <c r="AR152" s="149"/>
      <c r="AS152" s="149"/>
      <c r="AT152" s="150"/>
      <c r="AU152" s="150"/>
    </row>
    <row r="153" spans="1:47">
      <c r="A153" s="116"/>
      <c r="B153" s="116"/>
      <c r="C153" s="116"/>
      <c r="D153" s="148"/>
      <c r="E153" s="148"/>
      <c r="F153" s="150"/>
      <c r="G153" s="148"/>
      <c r="H153" s="150"/>
      <c r="I153" s="150"/>
      <c r="J153" s="148"/>
      <c r="K153" s="150"/>
      <c r="L153" s="116"/>
      <c r="M153" s="148"/>
      <c r="N153" s="150"/>
      <c r="O153" s="148"/>
      <c r="P153" s="150"/>
      <c r="Q153" s="148"/>
      <c r="R153" s="150"/>
      <c r="S153" s="148"/>
      <c r="T153" s="148"/>
      <c r="U153" s="148"/>
      <c r="V153" s="148"/>
      <c r="W153" s="148"/>
      <c r="X153" s="148"/>
      <c r="Y153" s="148"/>
      <c r="Z153" s="150"/>
      <c r="AA153" s="150"/>
      <c r="AB153" s="148"/>
      <c r="AC153" s="116"/>
      <c r="AD153" s="116"/>
      <c r="AE153" s="150"/>
      <c r="AF153" s="150"/>
      <c r="AG153" s="150"/>
      <c r="AH153" s="149"/>
      <c r="AI153" s="164"/>
      <c r="AJ153" s="149"/>
      <c r="AK153" s="164"/>
      <c r="AL153" s="149"/>
      <c r="AM153" s="164"/>
      <c r="AN153" s="149"/>
      <c r="AO153" s="149"/>
      <c r="AP153" s="149"/>
      <c r="AQ153" s="149"/>
      <c r="AR153" s="149"/>
      <c r="AS153" s="149"/>
      <c r="AT153" s="150"/>
      <c r="AU153" s="150"/>
    </row>
    <row r="154" spans="1:47">
      <c r="A154" s="116"/>
      <c r="B154" s="116"/>
      <c r="C154" s="116"/>
      <c r="D154" s="148"/>
      <c r="E154" s="148"/>
      <c r="F154" s="150"/>
      <c r="G154" s="148"/>
      <c r="H154" s="150"/>
      <c r="I154" s="150"/>
      <c r="J154" s="148"/>
      <c r="K154" s="150"/>
      <c r="L154" s="116"/>
      <c r="M154" s="148"/>
      <c r="N154" s="150"/>
      <c r="O154" s="148"/>
      <c r="P154" s="150"/>
      <c r="Q154" s="148"/>
      <c r="R154" s="150"/>
      <c r="S154" s="148"/>
      <c r="T154" s="148"/>
      <c r="U154" s="148"/>
      <c r="V154" s="148"/>
      <c r="W154" s="148"/>
      <c r="X154" s="148"/>
      <c r="Y154" s="148"/>
      <c r="Z154" s="150"/>
      <c r="AA154" s="150"/>
      <c r="AB154" s="148"/>
      <c r="AC154" s="116"/>
      <c r="AD154" s="116"/>
      <c r="AE154" s="150"/>
      <c r="AF154" s="150"/>
      <c r="AG154" s="150"/>
      <c r="AH154" s="149"/>
      <c r="AI154" s="164"/>
      <c r="AJ154" s="149"/>
      <c r="AK154" s="164"/>
      <c r="AL154" s="149"/>
      <c r="AM154" s="164"/>
      <c r="AN154" s="149"/>
      <c r="AO154" s="149"/>
      <c r="AP154" s="149"/>
      <c r="AQ154" s="149"/>
      <c r="AR154" s="149"/>
      <c r="AS154" s="149"/>
      <c r="AT154" s="150"/>
      <c r="AU154" s="150"/>
    </row>
    <row r="155" spans="1:47">
      <c r="A155" s="116"/>
      <c r="B155" s="116"/>
      <c r="C155" s="116"/>
      <c r="D155" s="148"/>
      <c r="E155" s="148"/>
      <c r="F155" s="150"/>
      <c r="G155" s="148"/>
      <c r="H155" s="150"/>
      <c r="I155" s="150"/>
      <c r="J155" s="148"/>
      <c r="K155" s="150"/>
      <c r="L155" s="116"/>
      <c r="M155" s="148"/>
      <c r="N155" s="150"/>
      <c r="O155" s="148"/>
      <c r="P155" s="150"/>
      <c r="Q155" s="148"/>
      <c r="R155" s="150"/>
      <c r="S155" s="148"/>
      <c r="T155" s="148"/>
      <c r="U155" s="148"/>
      <c r="V155" s="148"/>
      <c r="W155" s="148"/>
      <c r="X155" s="148"/>
      <c r="Y155" s="148"/>
      <c r="Z155" s="150"/>
      <c r="AA155" s="150"/>
      <c r="AB155" s="148"/>
      <c r="AC155" s="116"/>
      <c r="AD155" s="116"/>
      <c r="AE155" s="150"/>
      <c r="AF155" s="150"/>
      <c r="AG155" s="150"/>
      <c r="AH155" s="149"/>
      <c r="AI155" s="164"/>
      <c r="AJ155" s="149"/>
      <c r="AK155" s="164"/>
      <c r="AL155" s="149"/>
      <c r="AM155" s="164"/>
      <c r="AN155" s="149"/>
      <c r="AO155" s="149"/>
      <c r="AP155" s="149"/>
      <c r="AQ155" s="149"/>
      <c r="AR155" s="149"/>
      <c r="AS155" s="149"/>
      <c r="AT155" s="150"/>
      <c r="AU155" s="150"/>
    </row>
    <row r="156" spans="1:47">
      <c r="A156" s="116"/>
      <c r="B156" s="116"/>
      <c r="C156" s="116"/>
      <c r="D156" s="148"/>
      <c r="E156" s="148"/>
      <c r="F156" s="150"/>
      <c r="G156" s="148"/>
      <c r="H156" s="150"/>
      <c r="I156" s="150"/>
      <c r="J156" s="148"/>
      <c r="K156" s="150"/>
      <c r="L156" s="116"/>
      <c r="M156" s="148"/>
      <c r="N156" s="150"/>
      <c r="O156" s="148"/>
      <c r="P156" s="150"/>
      <c r="Q156" s="148"/>
      <c r="R156" s="150"/>
      <c r="S156" s="148"/>
      <c r="T156" s="148"/>
      <c r="U156" s="148"/>
      <c r="V156" s="148"/>
      <c r="W156" s="148"/>
      <c r="X156" s="148"/>
      <c r="Y156" s="148"/>
      <c r="Z156" s="150"/>
      <c r="AA156" s="150"/>
      <c r="AB156" s="148"/>
      <c r="AC156" s="116"/>
      <c r="AD156" s="116"/>
      <c r="AE156" s="150"/>
      <c r="AF156" s="150"/>
      <c r="AG156" s="150"/>
      <c r="AH156" s="149"/>
      <c r="AI156" s="164"/>
      <c r="AJ156" s="149"/>
      <c r="AK156" s="164"/>
      <c r="AL156" s="149"/>
      <c r="AM156" s="164"/>
      <c r="AN156" s="149"/>
      <c r="AO156" s="149"/>
      <c r="AP156" s="149"/>
      <c r="AQ156" s="149"/>
      <c r="AR156" s="149"/>
      <c r="AS156" s="149"/>
      <c r="AT156" s="150"/>
      <c r="AU156" s="150"/>
    </row>
    <row r="157" spans="1:47">
      <c r="A157" s="116"/>
      <c r="B157" s="116"/>
      <c r="C157" s="116"/>
      <c r="D157" s="148"/>
      <c r="E157" s="148"/>
      <c r="F157" s="150"/>
      <c r="G157" s="148"/>
      <c r="H157" s="150"/>
      <c r="I157" s="150"/>
      <c r="J157" s="148"/>
      <c r="K157" s="150"/>
      <c r="L157" s="116"/>
      <c r="M157" s="148"/>
      <c r="N157" s="150"/>
      <c r="O157" s="148"/>
      <c r="P157" s="150"/>
      <c r="Q157" s="148"/>
      <c r="R157" s="150"/>
      <c r="S157" s="148"/>
      <c r="T157" s="148"/>
      <c r="U157" s="148"/>
      <c r="V157" s="148"/>
      <c r="W157" s="148"/>
      <c r="X157" s="148"/>
      <c r="Y157" s="148"/>
      <c r="Z157" s="150"/>
      <c r="AA157" s="150"/>
      <c r="AB157" s="148"/>
      <c r="AC157" s="116"/>
      <c r="AD157" s="116"/>
      <c r="AE157" s="150"/>
      <c r="AF157" s="150"/>
      <c r="AG157" s="150"/>
      <c r="AH157" s="149"/>
      <c r="AI157" s="164"/>
      <c r="AJ157" s="149"/>
      <c r="AK157" s="164"/>
      <c r="AL157" s="149"/>
      <c r="AM157" s="164"/>
      <c r="AN157" s="149"/>
      <c r="AO157" s="149"/>
      <c r="AP157" s="149"/>
      <c r="AQ157" s="149"/>
      <c r="AR157" s="149"/>
      <c r="AS157" s="149"/>
      <c r="AT157" s="150"/>
      <c r="AU157" s="150"/>
    </row>
    <row r="158" spans="1:47">
      <c r="A158" s="116"/>
      <c r="B158" s="116"/>
      <c r="C158" s="116"/>
      <c r="D158" s="148"/>
      <c r="E158" s="148"/>
      <c r="F158" s="150"/>
      <c r="G158" s="148"/>
      <c r="H158" s="150"/>
      <c r="I158" s="150"/>
      <c r="J158" s="148"/>
      <c r="K158" s="150"/>
      <c r="L158" s="116"/>
      <c r="M158" s="148"/>
      <c r="N158" s="150"/>
      <c r="O158" s="148"/>
      <c r="P158" s="150"/>
      <c r="Q158" s="148"/>
      <c r="R158" s="150"/>
      <c r="S158" s="148"/>
      <c r="T158" s="148"/>
      <c r="U158" s="148"/>
      <c r="V158" s="148"/>
      <c r="W158" s="148"/>
      <c r="X158" s="148"/>
      <c r="Y158" s="148"/>
      <c r="Z158" s="150"/>
      <c r="AA158" s="150"/>
      <c r="AB158" s="148"/>
      <c r="AC158" s="116"/>
      <c r="AD158" s="116"/>
      <c r="AE158" s="150"/>
      <c r="AF158" s="150"/>
      <c r="AG158" s="150"/>
      <c r="AH158" s="149"/>
      <c r="AI158" s="164"/>
      <c r="AJ158" s="149"/>
      <c r="AK158" s="164"/>
      <c r="AL158" s="149"/>
      <c r="AM158" s="164"/>
      <c r="AN158" s="149"/>
      <c r="AO158" s="149"/>
      <c r="AP158" s="149"/>
      <c r="AQ158" s="149"/>
      <c r="AR158" s="149"/>
      <c r="AS158" s="149"/>
      <c r="AT158" s="150"/>
      <c r="AU158" s="150"/>
    </row>
    <row r="159" spans="1:47">
      <c r="A159" s="116"/>
      <c r="B159" s="116"/>
      <c r="C159" s="116"/>
      <c r="D159" s="148"/>
      <c r="E159" s="148"/>
      <c r="F159" s="150"/>
      <c r="G159" s="148"/>
      <c r="H159" s="150"/>
      <c r="I159" s="150"/>
      <c r="J159" s="148"/>
      <c r="K159" s="150"/>
      <c r="L159" s="116"/>
      <c r="M159" s="148"/>
      <c r="N159" s="150"/>
      <c r="O159" s="148"/>
      <c r="P159" s="150"/>
      <c r="Q159" s="148"/>
      <c r="R159" s="150"/>
      <c r="S159" s="148"/>
      <c r="T159" s="148"/>
      <c r="U159" s="148"/>
      <c r="V159" s="148"/>
      <c r="W159" s="148"/>
      <c r="X159" s="148"/>
      <c r="Y159" s="148"/>
      <c r="Z159" s="150"/>
      <c r="AA159" s="150"/>
      <c r="AB159" s="148"/>
      <c r="AC159" s="116"/>
      <c r="AD159" s="116"/>
      <c r="AE159" s="150"/>
      <c r="AF159" s="150"/>
      <c r="AG159" s="150"/>
      <c r="AH159" s="149"/>
      <c r="AI159" s="164"/>
      <c r="AJ159" s="149"/>
      <c r="AK159" s="164"/>
      <c r="AL159" s="149"/>
      <c r="AM159" s="164"/>
      <c r="AN159" s="149"/>
      <c r="AO159" s="149"/>
      <c r="AP159" s="149"/>
      <c r="AQ159" s="149"/>
      <c r="AR159" s="149"/>
      <c r="AS159" s="149"/>
      <c r="AT159" s="150"/>
      <c r="AU159" s="150"/>
    </row>
    <row r="160" spans="1:47">
      <c r="A160" s="116"/>
      <c r="B160" s="116"/>
      <c r="C160" s="116"/>
      <c r="D160" s="148"/>
      <c r="E160" s="148"/>
      <c r="F160" s="150"/>
      <c r="G160" s="148"/>
      <c r="H160" s="150"/>
      <c r="I160" s="150"/>
      <c r="J160" s="148"/>
      <c r="K160" s="150"/>
      <c r="L160" s="116"/>
      <c r="M160" s="148"/>
      <c r="N160" s="150"/>
      <c r="O160" s="148"/>
      <c r="P160" s="150"/>
      <c r="Q160" s="148"/>
      <c r="R160" s="150"/>
      <c r="S160" s="148"/>
      <c r="T160" s="148"/>
      <c r="U160" s="148"/>
      <c r="V160" s="148"/>
      <c r="W160" s="148"/>
      <c r="X160" s="148"/>
      <c r="Y160" s="148"/>
      <c r="Z160" s="150"/>
      <c r="AA160" s="150"/>
      <c r="AB160" s="148"/>
      <c r="AC160" s="116"/>
      <c r="AD160" s="116"/>
      <c r="AE160" s="150"/>
      <c r="AF160" s="150"/>
      <c r="AG160" s="150"/>
      <c r="AH160" s="149"/>
      <c r="AI160" s="164"/>
      <c r="AJ160" s="149"/>
      <c r="AK160" s="164"/>
      <c r="AL160" s="149"/>
      <c r="AM160" s="164"/>
      <c r="AN160" s="149"/>
      <c r="AO160" s="149"/>
      <c r="AP160" s="149"/>
      <c r="AQ160" s="149"/>
      <c r="AR160" s="149"/>
      <c r="AS160" s="149"/>
      <c r="AT160" s="150"/>
      <c r="AU160" s="150"/>
    </row>
    <row r="161" spans="1:47">
      <c r="A161" s="116"/>
      <c r="B161" s="116"/>
      <c r="C161" s="116"/>
      <c r="D161" s="148"/>
      <c r="E161" s="148"/>
      <c r="F161" s="150"/>
      <c r="G161" s="148"/>
      <c r="H161" s="150"/>
      <c r="I161" s="150"/>
      <c r="J161" s="148"/>
      <c r="K161" s="150"/>
      <c r="L161" s="116"/>
      <c r="M161" s="148"/>
      <c r="N161" s="150"/>
      <c r="O161" s="148"/>
      <c r="P161" s="150"/>
      <c r="Q161" s="148"/>
      <c r="R161" s="150"/>
      <c r="S161" s="148"/>
      <c r="T161" s="148"/>
      <c r="U161" s="148"/>
      <c r="V161" s="148"/>
      <c r="W161" s="148"/>
      <c r="X161" s="148"/>
      <c r="Y161" s="148"/>
      <c r="Z161" s="150"/>
      <c r="AA161" s="150"/>
      <c r="AB161" s="148"/>
      <c r="AC161" s="116"/>
      <c r="AD161" s="116"/>
      <c r="AE161" s="150"/>
      <c r="AF161" s="150"/>
      <c r="AG161" s="150"/>
      <c r="AH161" s="149"/>
      <c r="AI161" s="164"/>
      <c r="AJ161" s="149"/>
      <c r="AK161" s="164"/>
      <c r="AL161" s="149"/>
      <c r="AM161" s="164"/>
      <c r="AN161" s="149"/>
      <c r="AO161" s="149"/>
      <c r="AP161" s="149"/>
      <c r="AQ161" s="149"/>
      <c r="AR161" s="149"/>
      <c r="AS161" s="149"/>
      <c r="AT161" s="150"/>
      <c r="AU161" s="150"/>
    </row>
    <row r="162" spans="1:47">
      <c r="A162" s="116"/>
      <c r="B162" s="116"/>
      <c r="C162" s="116"/>
      <c r="D162" s="148"/>
      <c r="E162" s="148"/>
      <c r="F162" s="150"/>
      <c r="G162" s="148"/>
      <c r="H162" s="150"/>
      <c r="I162" s="150"/>
      <c r="J162" s="148"/>
      <c r="K162" s="150"/>
      <c r="L162" s="116"/>
      <c r="M162" s="148"/>
      <c r="N162" s="150"/>
      <c r="O162" s="148"/>
      <c r="P162" s="150"/>
      <c r="Q162" s="148"/>
      <c r="R162" s="150"/>
      <c r="S162" s="148"/>
      <c r="T162" s="148"/>
      <c r="U162" s="148"/>
      <c r="V162" s="148"/>
      <c r="W162" s="148"/>
      <c r="X162" s="148"/>
      <c r="Y162" s="148"/>
      <c r="Z162" s="150"/>
      <c r="AA162" s="150"/>
      <c r="AB162" s="148"/>
      <c r="AC162" s="116"/>
      <c r="AD162" s="116"/>
      <c r="AE162" s="150"/>
      <c r="AF162" s="150"/>
      <c r="AG162" s="150"/>
      <c r="AH162" s="149"/>
      <c r="AI162" s="164"/>
      <c r="AJ162" s="149"/>
      <c r="AK162" s="164"/>
      <c r="AL162" s="149"/>
      <c r="AM162" s="164"/>
      <c r="AN162" s="149"/>
      <c r="AO162" s="149"/>
      <c r="AP162" s="149"/>
      <c r="AQ162" s="149"/>
      <c r="AR162" s="149"/>
      <c r="AS162" s="149"/>
      <c r="AT162" s="150"/>
      <c r="AU162" s="150"/>
    </row>
    <row r="163" spans="1:47">
      <c r="A163" s="116"/>
      <c r="B163" s="116"/>
      <c r="C163" s="116"/>
      <c r="D163" s="148"/>
      <c r="E163" s="148"/>
      <c r="F163" s="150"/>
      <c r="G163" s="148"/>
      <c r="H163" s="150"/>
      <c r="I163" s="150"/>
      <c r="J163" s="148"/>
      <c r="K163" s="150"/>
      <c r="L163" s="116"/>
      <c r="M163" s="148"/>
      <c r="N163" s="150"/>
      <c r="O163" s="148"/>
      <c r="P163" s="150"/>
      <c r="Q163" s="148"/>
      <c r="R163" s="150"/>
      <c r="S163" s="148"/>
      <c r="T163" s="148"/>
      <c r="U163" s="148"/>
      <c r="V163" s="148"/>
      <c r="W163" s="148"/>
      <c r="X163" s="148"/>
      <c r="Y163" s="148"/>
      <c r="Z163" s="150"/>
      <c r="AA163" s="150"/>
      <c r="AB163" s="148"/>
      <c r="AC163" s="116"/>
      <c r="AD163" s="116"/>
      <c r="AE163" s="150"/>
      <c r="AF163" s="150"/>
      <c r="AG163" s="150"/>
      <c r="AH163" s="149"/>
      <c r="AI163" s="164"/>
      <c r="AJ163" s="149"/>
      <c r="AK163" s="164"/>
      <c r="AL163" s="149"/>
      <c r="AM163" s="164"/>
      <c r="AN163" s="149"/>
      <c r="AO163" s="149"/>
      <c r="AP163" s="149"/>
      <c r="AQ163" s="149"/>
      <c r="AR163" s="149"/>
      <c r="AS163" s="149"/>
      <c r="AT163" s="150"/>
      <c r="AU163" s="150"/>
    </row>
    <row r="164" spans="1:47">
      <c r="A164" s="116"/>
      <c r="B164" s="116"/>
      <c r="C164" s="116"/>
      <c r="D164" s="148"/>
      <c r="E164" s="148"/>
      <c r="F164" s="150"/>
      <c r="G164" s="148"/>
      <c r="H164" s="150"/>
      <c r="I164" s="150"/>
      <c r="J164" s="148"/>
      <c r="K164" s="150"/>
      <c r="L164" s="116"/>
      <c r="M164" s="148"/>
      <c r="N164" s="150"/>
      <c r="O164" s="148"/>
      <c r="P164" s="150"/>
      <c r="Q164" s="148"/>
      <c r="R164" s="150"/>
      <c r="S164" s="148"/>
      <c r="T164" s="148"/>
      <c r="U164" s="148"/>
      <c r="V164" s="148"/>
      <c r="W164" s="148"/>
      <c r="X164" s="148"/>
      <c r="Y164" s="148"/>
      <c r="Z164" s="150"/>
      <c r="AA164" s="150"/>
      <c r="AB164" s="148"/>
      <c r="AC164" s="116"/>
      <c r="AD164" s="116"/>
      <c r="AE164" s="150"/>
      <c r="AF164" s="150"/>
      <c r="AG164" s="150"/>
      <c r="AH164" s="149"/>
      <c r="AI164" s="164"/>
      <c r="AJ164" s="149"/>
      <c r="AK164" s="164"/>
      <c r="AL164" s="149"/>
      <c r="AM164" s="164"/>
      <c r="AN164" s="149"/>
      <c r="AO164" s="149"/>
      <c r="AP164" s="149"/>
      <c r="AQ164" s="149"/>
      <c r="AR164" s="149"/>
      <c r="AS164" s="149"/>
      <c r="AT164" s="150"/>
      <c r="AU164" s="150"/>
    </row>
    <row r="165" spans="1:47">
      <c r="A165" s="116"/>
      <c r="B165" s="116"/>
      <c r="C165" s="116"/>
      <c r="D165" s="148"/>
      <c r="E165" s="148"/>
      <c r="F165" s="150"/>
      <c r="G165" s="148"/>
      <c r="H165" s="150"/>
      <c r="I165" s="150"/>
      <c r="J165" s="148"/>
      <c r="K165" s="150"/>
      <c r="L165" s="116"/>
      <c r="M165" s="148"/>
      <c r="N165" s="150"/>
      <c r="O165" s="148"/>
      <c r="P165" s="150"/>
      <c r="Q165" s="148"/>
      <c r="R165" s="150"/>
      <c r="S165" s="148"/>
      <c r="T165" s="148"/>
      <c r="U165" s="148"/>
      <c r="V165" s="148"/>
      <c r="W165" s="148"/>
      <c r="X165" s="148"/>
      <c r="Y165" s="148"/>
      <c r="Z165" s="150"/>
      <c r="AA165" s="150"/>
      <c r="AB165" s="148"/>
      <c r="AC165" s="116"/>
      <c r="AD165" s="116"/>
      <c r="AE165" s="150"/>
      <c r="AF165" s="150"/>
      <c r="AG165" s="150"/>
      <c r="AH165" s="149"/>
      <c r="AI165" s="164"/>
      <c r="AJ165" s="149"/>
      <c r="AK165" s="164"/>
      <c r="AL165" s="149"/>
      <c r="AM165" s="164"/>
      <c r="AN165" s="149"/>
      <c r="AO165" s="149"/>
      <c r="AP165" s="149"/>
      <c r="AQ165" s="149"/>
      <c r="AR165" s="149"/>
      <c r="AS165" s="149"/>
      <c r="AT165" s="150"/>
      <c r="AU165" s="150"/>
    </row>
    <row r="166" spans="1:47">
      <c r="A166" s="116"/>
      <c r="B166" s="116"/>
      <c r="C166" s="116"/>
      <c r="D166" s="148"/>
      <c r="E166" s="148"/>
      <c r="F166" s="150"/>
      <c r="G166" s="148"/>
      <c r="H166" s="150"/>
      <c r="I166" s="150"/>
      <c r="J166" s="148"/>
      <c r="K166" s="150"/>
      <c r="L166" s="116"/>
      <c r="M166" s="148"/>
      <c r="N166" s="150"/>
      <c r="O166" s="148"/>
      <c r="P166" s="150"/>
      <c r="Q166" s="148"/>
      <c r="R166" s="150"/>
      <c r="S166" s="148"/>
      <c r="T166" s="148"/>
      <c r="U166" s="148"/>
      <c r="V166" s="148"/>
      <c r="W166" s="148"/>
      <c r="X166" s="148"/>
      <c r="Y166" s="148"/>
      <c r="Z166" s="150"/>
      <c r="AA166" s="150"/>
      <c r="AB166" s="148"/>
      <c r="AC166" s="116"/>
      <c r="AD166" s="116"/>
      <c r="AE166" s="150"/>
      <c r="AF166" s="150"/>
      <c r="AG166" s="150"/>
      <c r="AH166" s="149"/>
      <c r="AI166" s="164"/>
      <c r="AJ166" s="149"/>
      <c r="AK166" s="164"/>
      <c r="AL166" s="149"/>
      <c r="AM166" s="164"/>
      <c r="AN166" s="149"/>
      <c r="AO166" s="149"/>
      <c r="AP166" s="149"/>
      <c r="AQ166" s="149"/>
      <c r="AR166" s="149"/>
      <c r="AS166" s="149"/>
      <c r="AT166" s="150"/>
      <c r="AU166" s="150"/>
    </row>
    <row r="167" spans="1:47">
      <c r="A167" s="116"/>
      <c r="B167" s="116"/>
      <c r="C167" s="116"/>
      <c r="D167" s="148"/>
      <c r="E167" s="148"/>
      <c r="F167" s="150"/>
      <c r="G167" s="148"/>
      <c r="H167" s="150"/>
      <c r="I167" s="150"/>
      <c r="J167" s="148"/>
      <c r="K167" s="150"/>
      <c r="L167" s="116"/>
      <c r="M167" s="148"/>
      <c r="N167" s="150"/>
      <c r="O167" s="148"/>
      <c r="P167" s="150"/>
      <c r="Q167" s="148"/>
      <c r="R167" s="150"/>
      <c r="S167" s="148"/>
      <c r="T167" s="148"/>
      <c r="U167" s="148"/>
      <c r="V167" s="148"/>
      <c r="W167" s="148"/>
      <c r="X167" s="148"/>
      <c r="Y167" s="148"/>
      <c r="Z167" s="150"/>
      <c r="AA167" s="150"/>
      <c r="AB167" s="148"/>
      <c r="AC167" s="116"/>
      <c r="AD167" s="116"/>
      <c r="AE167" s="150"/>
      <c r="AF167" s="150"/>
      <c r="AG167" s="150"/>
      <c r="AH167" s="149"/>
      <c r="AI167" s="164"/>
      <c r="AJ167" s="149"/>
      <c r="AK167" s="164"/>
      <c r="AL167" s="149"/>
      <c r="AM167" s="164"/>
      <c r="AN167" s="149"/>
      <c r="AO167" s="149"/>
      <c r="AP167" s="149"/>
      <c r="AQ167" s="149"/>
      <c r="AR167" s="149"/>
      <c r="AS167" s="149"/>
      <c r="AT167" s="150"/>
      <c r="AU167" s="150"/>
    </row>
    <row r="168" spans="1:47">
      <c r="A168" s="116"/>
      <c r="B168" s="116"/>
      <c r="C168" s="116"/>
      <c r="D168" s="148"/>
      <c r="E168" s="148"/>
      <c r="F168" s="150"/>
      <c r="G168" s="148"/>
      <c r="H168" s="150"/>
      <c r="I168" s="150"/>
      <c r="J168" s="148"/>
      <c r="K168" s="150"/>
      <c r="L168" s="116"/>
      <c r="M168" s="148"/>
      <c r="N168" s="150"/>
      <c r="O168" s="148"/>
      <c r="P168" s="150"/>
      <c r="Q168" s="148"/>
      <c r="R168" s="150"/>
      <c r="S168" s="148"/>
      <c r="T168" s="148"/>
      <c r="U168" s="148"/>
      <c r="V168" s="148"/>
      <c r="W168" s="148"/>
      <c r="X168" s="148"/>
      <c r="Y168" s="148"/>
      <c r="Z168" s="150"/>
      <c r="AA168" s="150"/>
      <c r="AB168" s="148"/>
      <c r="AC168" s="116"/>
      <c r="AD168" s="116"/>
      <c r="AE168" s="150"/>
      <c r="AF168" s="150"/>
      <c r="AG168" s="150"/>
      <c r="AH168" s="149"/>
      <c r="AI168" s="164"/>
      <c r="AJ168" s="149"/>
      <c r="AK168" s="164"/>
      <c r="AL168" s="149"/>
      <c r="AM168" s="164"/>
      <c r="AN168" s="149"/>
      <c r="AO168" s="149"/>
      <c r="AP168" s="149"/>
      <c r="AQ168" s="149"/>
      <c r="AR168" s="149"/>
      <c r="AS168" s="149"/>
      <c r="AT168" s="150"/>
      <c r="AU168" s="150"/>
    </row>
    <row r="169" spans="1:47">
      <c r="A169" s="116"/>
      <c r="B169" s="116"/>
      <c r="C169" s="116"/>
      <c r="D169" s="148"/>
      <c r="E169" s="148"/>
      <c r="F169" s="150"/>
      <c r="G169" s="148"/>
      <c r="H169" s="150"/>
      <c r="I169" s="150"/>
      <c r="J169" s="148"/>
      <c r="K169" s="150"/>
      <c r="L169" s="116"/>
      <c r="M169" s="148"/>
      <c r="N169" s="150"/>
      <c r="O169" s="148"/>
      <c r="P169" s="150"/>
      <c r="Q169" s="148"/>
      <c r="R169" s="150"/>
      <c r="S169" s="148"/>
      <c r="T169" s="148"/>
      <c r="U169" s="148"/>
      <c r="V169" s="148"/>
      <c r="W169" s="148"/>
      <c r="X169" s="148"/>
      <c r="Y169" s="148"/>
      <c r="Z169" s="150"/>
      <c r="AA169" s="150"/>
      <c r="AB169" s="148"/>
      <c r="AC169" s="116"/>
      <c r="AD169" s="116"/>
      <c r="AE169" s="150"/>
      <c r="AF169" s="150"/>
      <c r="AG169" s="150"/>
      <c r="AH169" s="149"/>
      <c r="AI169" s="164"/>
      <c r="AJ169" s="149"/>
      <c r="AK169" s="164"/>
      <c r="AL169" s="149"/>
      <c r="AM169" s="164"/>
      <c r="AN169" s="149"/>
      <c r="AO169" s="149"/>
      <c r="AP169" s="149"/>
      <c r="AQ169" s="149"/>
      <c r="AR169" s="149"/>
      <c r="AS169" s="149"/>
      <c r="AT169" s="150"/>
      <c r="AU169" s="150"/>
    </row>
    <row r="170" spans="1:47">
      <c r="A170" s="116"/>
      <c r="B170" s="116"/>
      <c r="C170" s="116"/>
      <c r="D170" s="148"/>
      <c r="E170" s="148"/>
      <c r="F170" s="150"/>
      <c r="G170" s="148"/>
      <c r="H170" s="150"/>
      <c r="I170" s="150"/>
      <c r="J170" s="148"/>
      <c r="K170" s="150"/>
      <c r="L170" s="116"/>
      <c r="M170" s="148"/>
      <c r="N170" s="150"/>
      <c r="O170" s="148"/>
      <c r="P170" s="150"/>
      <c r="Q170" s="148"/>
      <c r="R170" s="150"/>
      <c r="S170" s="148"/>
      <c r="T170" s="148"/>
      <c r="U170" s="148"/>
      <c r="V170" s="148"/>
      <c r="W170" s="148"/>
      <c r="X170" s="148"/>
      <c r="Y170" s="148"/>
      <c r="Z170" s="150"/>
      <c r="AA170" s="150"/>
      <c r="AB170" s="148"/>
      <c r="AC170" s="116"/>
      <c r="AD170" s="116"/>
      <c r="AE170" s="150"/>
      <c r="AF170" s="150"/>
      <c r="AG170" s="150"/>
      <c r="AH170" s="149"/>
      <c r="AI170" s="164"/>
      <c r="AJ170" s="149"/>
      <c r="AK170" s="164"/>
      <c r="AL170" s="149"/>
      <c r="AM170" s="164"/>
      <c r="AN170" s="149"/>
      <c r="AO170" s="149"/>
      <c r="AP170" s="149"/>
      <c r="AQ170" s="149"/>
      <c r="AR170" s="149"/>
      <c r="AS170" s="149"/>
      <c r="AT170" s="150"/>
      <c r="AU170" s="150"/>
    </row>
    <row r="171" spans="1:47">
      <c r="A171" s="116"/>
      <c r="B171" s="116"/>
      <c r="C171" s="116"/>
      <c r="D171" s="148"/>
      <c r="E171" s="148"/>
      <c r="F171" s="150"/>
      <c r="G171" s="148"/>
      <c r="H171" s="150"/>
      <c r="I171" s="150"/>
      <c r="J171" s="148"/>
      <c r="K171" s="150"/>
      <c r="L171" s="116"/>
      <c r="M171" s="148"/>
      <c r="N171" s="150"/>
      <c r="O171" s="148"/>
      <c r="P171" s="150"/>
      <c r="Q171" s="148"/>
      <c r="R171" s="150"/>
      <c r="S171" s="148"/>
      <c r="T171" s="148"/>
      <c r="U171" s="148"/>
      <c r="V171" s="148"/>
      <c r="W171" s="148"/>
      <c r="X171" s="148"/>
      <c r="Y171" s="148"/>
      <c r="Z171" s="150"/>
      <c r="AA171" s="150"/>
      <c r="AB171" s="148"/>
      <c r="AC171" s="116"/>
      <c r="AD171" s="116"/>
      <c r="AE171" s="150"/>
      <c r="AF171" s="150"/>
      <c r="AG171" s="150"/>
      <c r="AH171" s="149"/>
      <c r="AI171" s="164"/>
      <c r="AJ171" s="149"/>
      <c r="AK171" s="164"/>
      <c r="AL171" s="149"/>
      <c r="AM171" s="164"/>
      <c r="AN171" s="149"/>
      <c r="AO171" s="149"/>
      <c r="AP171" s="149"/>
      <c r="AQ171" s="149"/>
      <c r="AR171" s="149"/>
      <c r="AS171" s="149"/>
      <c r="AT171" s="150"/>
      <c r="AU171" s="150"/>
    </row>
    <row r="172" spans="1:47">
      <c r="A172" s="116"/>
      <c r="B172" s="116"/>
      <c r="C172" s="116"/>
      <c r="D172" s="148"/>
      <c r="E172" s="148"/>
      <c r="F172" s="150"/>
      <c r="G172" s="148"/>
      <c r="H172" s="150"/>
      <c r="I172" s="150"/>
      <c r="J172" s="148"/>
      <c r="K172" s="150"/>
      <c r="L172" s="116"/>
      <c r="M172" s="148"/>
      <c r="N172" s="150"/>
      <c r="O172" s="148"/>
      <c r="P172" s="150"/>
      <c r="Q172" s="148"/>
      <c r="R172" s="150"/>
      <c r="S172" s="148"/>
      <c r="T172" s="148"/>
      <c r="U172" s="148"/>
      <c r="V172" s="148"/>
      <c r="W172" s="148"/>
      <c r="X172" s="148"/>
      <c r="Y172" s="148"/>
      <c r="Z172" s="150"/>
      <c r="AA172" s="150"/>
      <c r="AB172" s="148"/>
      <c r="AC172" s="116"/>
      <c r="AD172" s="116"/>
      <c r="AE172" s="150"/>
      <c r="AF172" s="150"/>
      <c r="AG172" s="150"/>
      <c r="AH172" s="149"/>
      <c r="AI172" s="164"/>
      <c r="AJ172" s="149"/>
      <c r="AK172" s="164"/>
      <c r="AL172" s="149"/>
      <c r="AM172" s="164"/>
      <c r="AN172" s="149"/>
      <c r="AO172" s="149"/>
      <c r="AP172" s="149"/>
      <c r="AQ172" s="149"/>
      <c r="AR172" s="149"/>
      <c r="AS172" s="149"/>
      <c r="AT172" s="150"/>
      <c r="AU172" s="150"/>
    </row>
    <row r="173" spans="1:47">
      <c r="A173" s="116"/>
      <c r="B173" s="116"/>
      <c r="C173" s="116"/>
      <c r="D173" s="148"/>
      <c r="E173" s="148"/>
      <c r="F173" s="150"/>
      <c r="G173" s="148"/>
      <c r="H173" s="150"/>
      <c r="I173" s="150"/>
      <c r="J173" s="148"/>
      <c r="K173" s="150"/>
      <c r="L173" s="116"/>
      <c r="M173" s="148"/>
      <c r="N173" s="150"/>
      <c r="O173" s="148"/>
      <c r="P173" s="150"/>
      <c r="Q173" s="148"/>
      <c r="R173" s="150"/>
      <c r="S173" s="148"/>
      <c r="T173" s="148"/>
      <c r="U173" s="148"/>
      <c r="V173" s="148"/>
      <c r="W173" s="148"/>
      <c r="X173" s="148"/>
      <c r="Y173" s="148"/>
      <c r="Z173" s="150"/>
      <c r="AA173" s="150"/>
      <c r="AB173" s="148"/>
      <c r="AC173" s="116"/>
      <c r="AD173" s="116"/>
      <c r="AE173" s="150"/>
      <c r="AF173" s="150"/>
      <c r="AG173" s="150"/>
      <c r="AH173" s="149"/>
      <c r="AI173" s="164"/>
      <c r="AJ173" s="149"/>
      <c r="AK173" s="164"/>
      <c r="AL173" s="149"/>
      <c r="AM173" s="164"/>
      <c r="AN173" s="149"/>
      <c r="AO173" s="149"/>
      <c r="AP173" s="149"/>
      <c r="AQ173" s="149"/>
      <c r="AR173" s="149"/>
      <c r="AS173" s="149"/>
      <c r="AT173" s="150"/>
      <c r="AU173" s="150"/>
    </row>
    <row r="174" spans="1:47">
      <c r="A174" s="116"/>
      <c r="B174" s="116"/>
      <c r="C174" s="116"/>
      <c r="D174" s="148"/>
      <c r="E174" s="148"/>
      <c r="F174" s="150"/>
      <c r="G174" s="148"/>
      <c r="H174" s="150"/>
      <c r="I174" s="150"/>
      <c r="J174" s="148"/>
      <c r="K174" s="150"/>
      <c r="L174" s="116"/>
      <c r="M174" s="148"/>
      <c r="N174" s="150"/>
      <c r="O174" s="148"/>
      <c r="P174" s="150"/>
      <c r="Q174" s="148"/>
      <c r="R174" s="150"/>
      <c r="S174" s="148"/>
      <c r="T174" s="148"/>
      <c r="U174" s="148"/>
      <c r="V174" s="148"/>
      <c r="W174" s="148"/>
      <c r="X174" s="148"/>
      <c r="Y174" s="148"/>
      <c r="Z174" s="150"/>
      <c r="AA174" s="150"/>
      <c r="AB174" s="148"/>
      <c r="AC174" s="116"/>
      <c r="AD174" s="116"/>
      <c r="AE174" s="150"/>
      <c r="AF174" s="150"/>
      <c r="AG174" s="150"/>
      <c r="AH174" s="149"/>
      <c r="AI174" s="164"/>
      <c r="AJ174" s="149"/>
      <c r="AK174" s="164"/>
      <c r="AL174" s="149"/>
      <c r="AM174" s="164"/>
      <c r="AN174" s="149"/>
      <c r="AO174" s="149"/>
      <c r="AP174" s="149"/>
      <c r="AQ174" s="149"/>
      <c r="AR174" s="149"/>
      <c r="AS174" s="149"/>
      <c r="AT174" s="150"/>
      <c r="AU174" s="150"/>
    </row>
    <row r="175" spans="1:47">
      <c r="A175" s="116"/>
      <c r="B175" s="116"/>
      <c r="C175" s="116"/>
      <c r="D175" s="148"/>
      <c r="E175" s="148"/>
      <c r="F175" s="150"/>
      <c r="G175" s="148"/>
      <c r="H175" s="150"/>
      <c r="I175" s="150"/>
      <c r="J175" s="148"/>
      <c r="K175" s="150"/>
      <c r="L175" s="116"/>
      <c r="M175" s="148"/>
      <c r="N175" s="150"/>
      <c r="O175" s="148"/>
      <c r="P175" s="150"/>
      <c r="Q175" s="148"/>
      <c r="R175" s="150"/>
      <c r="S175" s="148"/>
      <c r="T175" s="148"/>
      <c r="U175" s="148"/>
      <c r="V175" s="148"/>
      <c r="W175" s="148"/>
      <c r="X175" s="148"/>
      <c r="Y175" s="148"/>
      <c r="Z175" s="150"/>
      <c r="AA175" s="150"/>
      <c r="AB175" s="148"/>
      <c r="AC175" s="116"/>
      <c r="AD175" s="116"/>
      <c r="AE175" s="150"/>
      <c r="AF175" s="150"/>
      <c r="AG175" s="150"/>
      <c r="AH175" s="149"/>
      <c r="AI175" s="164"/>
      <c r="AJ175" s="149"/>
      <c r="AK175" s="164"/>
      <c r="AL175" s="149"/>
      <c r="AM175" s="164"/>
      <c r="AN175" s="149"/>
      <c r="AO175" s="149"/>
      <c r="AP175" s="149"/>
      <c r="AQ175" s="149"/>
      <c r="AR175" s="149"/>
      <c r="AS175" s="149"/>
      <c r="AT175" s="150"/>
      <c r="AU175" s="150"/>
    </row>
    <row r="176" spans="1:47">
      <c r="A176" s="116"/>
      <c r="B176" s="116"/>
      <c r="C176" s="116"/>
      <c r="D176" s="148"/>
      <c r="E176" s="148"/>
      <c r="F176" s="150"/>
      <c r="G176" s="148"/>
      <c r="H176" s="150"/>
      <c r="I176" s="150"/>
      <c r="J176" s="148"/>
      <c r="K176" s="150"/>
      <c r="L176" s="116"/>
      <c r="M176" s="148"/>
      <c r="N176" s="150"/>
      <c r="O176" s="148"/>
      <c r="P176" s="150"/>
      <c r="Q176" s="148"/>
      <c r="R176" s="150"/>
      <c r="S176" s="148"/>
      <c r="T176" s="148"/>
      <c r="U176" s="148"/>
      <c r="V176" s="148"/>
      <c r="W176" s="148"/>
      <c r="X176" s="148"/>
      <c r="Y176" s="148"/>
      <c r="Z176" s="150"/>
      <c r="AA176" s="150"/>
      <c r="AB176" s="148"/>
      <c r="AC176" s="116"/>
      <c r="AD176" s="116"/>
      <c r="AE176" s="150"/>
      <c r="AF176" s="150"/>
      <c r="AG176" s="150"/>
      <c r="AH176" s="149"/>
      <c r="AI176" s="164"/>
      <c r="AJ176" s="149"/>
      <c r="AK176" s="164"/>
      <c r="AL176" s="149"/>
      <c r="AM176" s="164"/>
      <c r="AN176" s="149"/>
      <c r="AO176" s="149"/>
      <c r="AP176" s="149"/>
      <c r="AQ176" s="149"/>
      <c r="AR176" s="149"/>
      <c r="AS176" s="149"/>
      <c r="AT176" s="150"/>
      <c r="AU176" s="150"/>
    </row>
    <row r="177" spans="1:47">
      <c r="A177" s="116"/>
      <c r="B177" s="116"/>
      <c r="C177" s="116"/>
      <c r="D177" s="148"/>
      <c r="E177" s="148"/>
      <c r="F177" s="150"/>
      <c r="G177" s="148"/>
      <c r="H177" s="150"/>
      <c r="I177" s="150"/>
      <c r="J177" s="148"/>
      <c r="K177" s="150"/>
      <c r="L177" s="116"/>
      <c r="M177" s="148"/>
      <c r="N177" s="150"/>
      <c r="O177" s="148"/>
      <c r="P177" s="150"/>
      <c r="Q177" s="148"/>
      <c r="R177" s="150"/>
      <c r="S177" s="148"/>
      <c r="T177" s="148"/>
      <c r="U177" s="148"/>
      <c r="V177" s="148"/>
      <c r="W177" s="148"/>
      <c r="X177" s="148"/>
      <c r="Y177" s="148"/>
      <c r="Z177" s="150"/>
      <c r="AA177" s="150"/>
      <c r="AB177" s="148"/>
      <c r="AC177" s="116"/>
      <c r="AD177" s="116"/>
      <c r="AE177" s="150"/>
      <c r="AF177" s="150"/>
      <c r="AG177" s="150"/>
      <c r="AH177" s="149"/>
      <c r="AI177" s="164"/>
      <c r="AJ177" s="149"/>
      <c r="AK177" s="164"/>
      <c r="AL177" s="149"/>
      <c r="AM177" s="164"/>
      <c r="AN177" s="149"/>
      <c r="AO177" s="149"/>
      <c r="AP177" s="149"/>
      <c r="AQ177" s="149"/>
      <c r="AR177" s="149"/>
      <c r="AS177" s="149"/>
      <c r="AT177" s="150"/>
      <c r="AU177" s="150"/>
    </row>
    <row r="178" spans="1:47">
      <c r="A178" s="116"/>
      <c r="B178" s="116"/>
      <c r="C178" s="116"/>
      <c r="D178" s="148"/>
      <c r="E178" s="148"/>
      <c r="F178" s="150"/>
      <c r="G178" s="148"/>
      <c r="H178" s="150"/>
      <c r="I178" s="150"/>
      <c r="J178" s="148"/>
      <c r="K178" s="150"/>
      <c r="L178" s="116"/>
      <c r="M178" s="148"/>
      <c r="N178" s="150"/>
      <c r="O178" s="148"/>
      <c r="P178" s="150"/>
      <c r="Q178" s="148"/>
      <c r="R178" s="150"/>
      <c r="S178" s="148"/>
      <c r="T178" s="148"/>
      <c r="U178" s="148"/>
      <c r="V178" s="148"/>
      <c r="W178" s="148"/>
      <c r="X178" s="148"/>
      <c r="Y178" s="148"/>
      <c r="Z178" s="150"/>
      <c r="AA178" s="150"/>
      <c r="AB178" s="148"/>
      <c r="AC178" s="116"/>
      <c r="AD178" s="116"/>
      <c r="AE178" s="150"/>
      <c r="AF178" s="150"/>
      <c r="AG178" s="150"/>
      <c r="AH178" s="149"/>
      <c r="AI178" s="164"/>
      <c r="AJ178" s="149"/>
      <c r="AK178" s="164"/>
      <c r="AL178" s="149"/>
      <c r="AM178" s="164"/>
      <c r="AN178" s="149"/>
      <c r="AO178" s="149"/>
      <c r="AP178" s="149"/>
      <c r="AQ178" s="149"/>
      <c r="AR178" s="149"/>
      <c r="AS178" s="149"/>
      <c r="AT178" s="150"/>
      <c r="AU178" s="150"/>
    </row>
    <row r="179" spans="1:47">
      <c r="A179" s="116"/>
      <c r="B179" s="116"/>
      <c r="C179" s="116"/>
      <c r="D179" s="148"/>
      <c r="E179" s="148"/>
      <c r="F179" s="150"/>
      <c r="G179" s="148"/>
      <c r="H179" s="150"/>
      <c r="I179" s="150"/>
      <c r="J179" s="148"/>
      <c r="K179" s="150"/>
      <c r="L179" s="116"/>
      <c r="M179" s="148"/>
      <c r="N179" s="150"/>
      <c r="O179" s="148"/>
      <c r="P179" s="150"/>
      <c r="Q179" s="148"/>
      <c r="R179" s="150"/>
      <c r="S179" s="148"/>
      <c r="T179" s="148"/>
      <c r="U179" s="148"/>
      <c r="V179" s="148"/>
      <c r="W179" s="148"/>
      <c r="X179" s="148"/>
      <c r="Y179" s="148"/>
      <c r="Z179" s="150"/>
      <c r="AA179" s="150"/>
      <c r="AB179" s="148"/>
      <c r="AC179" s="116"/>
      <c r="AD179" s="116"/>
      <c r="AE179" s="150"/>
      <c r="AF179" s="150"/>
      <c r="AG179" s="150"/>
      <c r="AH179" s="149"/>
      <c r="AI179" s="164"/>
      <c r="AJ179" s="149"/>
      <c r="AK179" s="164"/>
      <c r="AL179" s="149"/>
      <c r="AM179" s="164"/>
      <c r="AN179" s="149"/>
      <c r="AO179" s="149"/>
      <c r="AP179" s="149"/>
      <c r="AQ179" s="149"/>
      <c r="AR179" s="149"/>
      <c r="AS179" s="149"/>
      <c r="AT179" s="150"/>
      <c r="AU179" s="150"/>
    </row>
    <row r="180" spans="1:47">
      <c r="A180" s="116"/>
      <c r="B180" s="116"/>
      <c r="C180" s="116"/>
      <c r="D180" s="148"/>
      <c r="E180" s="148"/>
      <c r="F180" s="150"/>
      <c r="G180" s="148"/>
      <c r="H180" s="150"/>
      <c r="I180" s="150"/>
      <c r="J180" s="148"/>
      <c r="K180" s="150"/>
      <c r="L180" s="116"/>
      <c r="M180" s="148"/>
      <c r="N180" s="150"/>
      <c r="O180" s="148"/>
      <c r="P180" s="150"/>
      <c r="Q180" s="148"/>
      <c r="R180" s="150"/>
      <c r="S180" s="148"/>
      <c r="T180" s="148"/>
      <c r="U180" s="148"/>
      <c r="V180" s="148"/>
      <c r="W180" s="148"/>
      <c r="X180" s="148"/>
      <c r="Y180" s="148"/>
      <c r="Z180" s="150"/>
      <c r="AA180" s="150"/>
      <c r="AB180" s="148"/>
      <c r="AC180" s="116"/>
      <c r="AD180" s="116"/>
      <c r="AE180" s="150"/>
      <c r="AF180" s="150"/>
      <c r="AG180" s="150"/>
      <c r="AH180" s="149"/>
      <c r="AI180" s="164"/>
      <c r="AJ180" s="149"/>
      <c r="AK180" s="164"/>
      <c r="AL180" s="149"/>
      <c r="AM180" s="164"/>
      <c r="AN180" s="149"/>
      <c r="AO180" s="149"/>
      <c r="AP180" s="149"/>
      <c r="AQ180" s="149"/>
      <c r="AR180" s="149"/>
      <c r="AS180" s="149"/>
      <c r="AT180" s="150"/>
      <c r="AU180" s="150"/>
    </row>
    <row r="181" spans="1:47">
      <c r="A181" s="116"/>
      <c r="B181" s="116"/>
      <c r="C181" s="116"/>
      <c r="D181" s="148"/>
      <c r="E181" s="148"/>
      <c r="F181" s="150"/>
      <c r="G181" s="148"/>
      <c r="H181" s="150"/>
      <c r="I181" s="150"/>
      <c r="J181" s="148"/>
      <c r="K181" s="150"/>
      <c r="L181" s="116"/>
      <c r="M181" s="148"/>
      <c r="N181" s="150"/>
      <c r="O181" s="148"/>
      <c r="P181" s="150"/>
      <c r="Q181" s="148"/>
      <c r="R181" s="150"/>
      <c r="S181" s="148"/>
      <c r="T181" s="148"/>
      <c r="U181" s="148"/>
      <c r="V181" s="148"/>
      <c r="W181" s="148"/>
      <c r="X181" s="148"/>
      <c r="Y181" s="148"/>
      <c r="Z181" s="150"/>
      <c r="AA181" s="150"/>
      <c r="AB181" s="148"/>
      <c r="AC181" s="116"/>
      <c r="AD181" s="116"/>
      <c r="AE181" s="150"/>
      <c r="AF181" s="150"/>
      <c r="AG181" s="150"/>
      <c r="AH181" s="149"/>
      <c r="AI181" s="164"/>
      <c r="AJ181" s="149"/>
      <c r="AK181" s="164"/>
      <c r="AL181" s="149"/>
      <c r="AM181" s="164"/>
      <c r="AN181" s="149"/>
      <c r="AO181" s="149"/>
      <c r="AP181" s="149"/>
      <c r="AQ181" s="149"/>
      <c r="AR181" s="149"/>
      <c r="AS181" s="149"/>
      <c r="AT181" s="150"/>
      <c r="AU181" s="150"/>
    </row>
    <row r="182" spans="1:47">
      <c r="A182" s="116"/>
      <c r="B182" s="116"/>
      <c r="C182" s="116"/>
      <c r="D182" s="148"/>
      <c r="E182" s="148"/>
      <c r="F182" s="150"/>
      <c r="G182" s="148"/>
      <c r="H182" s="150"/>
      <c r="I182" s="150"/>
      <c r="J182" s="148"/>
      <c r="K182" s="150"/>
      <c r="L182" s="116"/>
      <c r="M182" s="148"/>
      <c r="N182" s="150"/>
      <c r="O182" s="148"/>
      <c r="P182" s="150"/>
      <c r="Q182" s="148"/>
      <c r="R182" s="150"/>
      <c r="S182" s="148"/>
      <c r="T182" s="148"/>
      <c r="U182" s="148"/>
      <c r="V182" s="148"/>
      <c r="W182" s="148"/>
      <c r="X182" s="148"/>
      <c r="Y182" s="148"/>
      <c r="Z182" s="150"/>
      <c r="AA182" s="150"/>
      <c r="AB182" s="148"/>
      <c r="AC182" s="116"/>
      <c r="AD182" s="116"/>
      <c r="AE182" s="150"/>
      <c r="AF182" s="150"/>
      <c r="AG182" s="150"/>
      <c r="AH182" s="149"/>
      <c r="AI182" s="164"/>
      <c r="AJ182" s="149"/>
      <c r="AK182" s="164"/>
      <c r="AL182" s="149"/>
      <c r="AM182" s="164"/>
      <c r="AN182" s="149"/>
      <c r="AO182" s="149"/>
      <c r="AP182" s="149"/>
      <c r="AQ182" s="149"/>
      <c r="AR182" s="149"/>
      <c r="AS182" s="149"/>
      <c r="AT182" s="150"/>
      <c r="AU182" s="150"/>
    </row>
    <row r="183" spans="1:47">
      <c r="A183" s="116"/>
      <c r="B183" s="116"/>
      <c r="C183" s="116"/>
      <c r="D183" s="148"/>
      <c r="E183" s="148"/>
      <c r="F183" s="150"/>
      <c r="G183" s="148"/>
      <c r="H183" s="150"/>
      <c r="I183" s="150"/>
      <c r="J183" s="148"/>
      <c r="K183" s="150"/>
      <c r="L183" s="116"/>
      <c r="M183" s="148"/>
      <c r="N183" s="150"/>
      <c r="O183" s="148"/>
      <c r="P183" s="150"/>
      <c r="Q183" s="148"/>
      <c r="R183" s="150"/>
      <c r="S183" s="148"/>
      <c r="T183" s="148"/>
      <c r="U183" s="148"/>
      <c r="V183" s="148"/>
      <c r="W183" s="148"/>
      <c r="X183" s="148"/>
      <c r="Y183" s="148"/>
      <c r="Z183" s="150"/>
      <c r="AA183" s="150"/>
      <c r="AB183" s="148"/>
      <c r="AC183" s="116"/>
      <c r="AD183" s="116"/>
      <c r="AE183" s="150"/>
      <c r="AF183" s="150"/>
      <c r="AG183" s="150"/>
      <c r="AH183" s="149"/>
      <c r="AI183" s="164"/>
      <c r="AJ183" s="149"/>
      <c r="AK183" s="164"/>
      <c r="AL183" s="149"/>
      <c r="AM183" s="164"/>
      <c r="AN183" s="149"/>
      <c r="AO183" s="149"/>
      <c r="AP183" s="149"/>
      <c r="AQ183" s="149"/>
      <c r="AR183" s="149"/>
      <c r="AS183" s="149"/>
      <c r="AT183" s="150"/>
      <c r="AU183" s="150"/>
    </row>
    <row r="184" spans="1:47">
      <c r="A184" s="116"/>
      <c r="B184" s="116"/>
      <c r="C184" s="116"/>
      <c r="D184" s="148"/>
      <c r="E184" s="148"/>
      <c r="F184" s="150"/>
      <c r="G184" s="148"/>
      <c r="H184" s="150"/>
      <c r="I184" s="150"/>
      <c r="J184" s="148"/>
      <c r="K184" s="150"/>
      <c r="L184" s="116"/>
      <c r="M184" s="148"/>
      <c r="N184" s="150"/>
      <c r="O184" s="148"/>
      <c r="P184" s="150"/>
      <c r="Q184" s="148"/>
      <c r="R184" s="150"/>
      <c r="S184" s="148"/>
      <c r="T184" s="148"/>
      <c r="U184" s="148"/>
      <c r="V184" s="148"/>
      <c r="W184" s="148"/>
      <c r="X184" s="148"/>
      <c r="Y184" s="148"/>
      <c r="Z184" s="150"/>
      <c r="AA184" s="150"/>
      <c r="AB184" s="148"/>
      <c r="AC184" s="116"/>
      <c r="AD184" s="116"/>
      <c r="AE184" s="150"/>
      <c r="AF184" s="150"/>
      <c r="AG184" s="150"/>
      <c r="AH184" s="149"/>
      <c r="AI184" s="164"/>
      <c r="AJ184" s="149"/>
      <c r="AK184" s="164"/>
      <c r="AL184" s="149"/>
      <c r="AM184" s="164"/>
      <c r="AN184" s="149"/>
      <c r="AO184" s="149"/>
      <c r="AP184" s="149"/>
      <c r="AQ184" s="149"/>
      <c r="AR184" s="149"/>
      <c r="AS184" s="149"/>
      <c r="AT184" s="150"/>
      <c r="AU184" s="150"/>
    </row>
    <row r="185" spans="1:47">
      <c r="A185" s="116"/>
      <c r="B185" s="116"/>
      <c r="C185" s="116"/>
      <c r="D185" s="148"/>
      <c r="E185" s="148"/>
      <c r="F185" s="150"/>
      <c r="G185" s="148"/>
      <c r="H185" s="150"/>
      <c r="I185" s="150"/>
      <c r="J185" s="148"/>
      <c r="K185" s="150"/>
      <c r="L185" s="116"/>
      <c r="M185" s="148"/>
      <c r="N185" s="150"/>
      <c r="O185" s="148"/>
      <c r="P185" s="150"/>
      <c r="Q185" s="148"/>
      <c r="R185" s="150"/>
      <c r="S185" s="148"/>
      <c r="T185" s="148"/>
      <c r="U185" s="148"/>
      <c r="V185" s="148"/>
      <c r="W185" s="148"/>
      <c r="X185" s="148"/>
      <c r="Y185" s="148"/>
      <c r="Z185" s="150"/>
      <c r="AA185" s="150"/>
      <c r="AB185" s="148"/>
      <c r="AC185" s="116"/>
      <c r="AD185" s="116"/>
      <c r="AE185" s="150"/>
      <c r="AF185" s="150"/>
      <c r="AG185" s="150"/>
      <c r="AH185" s="149"/>
      <c r="AI185" s="164"/>
      <c r="AJ185" s="149"/>
      <c r="AK185" s="164"/>
      <c r="AL185" s="149"/>
      <c r="AM185" s="164"/>
      <c r="AN185" s="149"/>
      <c r="AO185" s="149"/>
      <c r="AP185" s="149"/>
      <c r="AQ185" s="149"/>
      <c r="AR185" s="149"/>
      <c r="AS185" s="149"/>
      <c r="AT185" s="150"/>
      <c r="AU185" s="150"/>
    </row>
    <row r="186" spans="1:47">
      <c r="A186" s="116"/>
      <c r="B186" s="116"/>
      <c r="C186" s="116"/>
      <c r="D186" s="148"/>
      <c r="E186" s="148"/>
      <c r="F186" s="150"/>
      <c r="G186" s="148"/>
      <c r="H186" s="150"/>
      <c r="I186" s="150"/>
      <c r="J186" s="148"/>
      <c r="K186" s="150"/>
      <c r="L186" s="116"/>
      <c r="M186" s="148"/>
      <c r="N186" s="150"/>
      <c r="O186" s="148"/>
      <c r="P186" s="150"/>
      <c r="Q186" s="148"/>
      <c r="R186" s="150"/>
      <c r="S186" s="148"/>
      <c r="T186" s="148"/>
      <c r="U186" s="148"/>
      <c r="V186" s="148"/>
      <c r="W186" s="148"/>
      <c r="X186" s="148"/>
      <c r="Y186" s="148"/>
      <c r="Z186" s="150"/>
      <c r="AA186" s="150"/>
      <c r="AB186" s="148"/>
      <c r="AC186" s="116"/>
      <c r="AD186" s="116"/>
      <c r="AE186" s="150"/>
      <c r="AF186" s="150"/>
      <c r="AG186" s="150"/>
      <c r="AH186" s="149"/>
      <c r="AI186" s="164"/>
      <c r="AJ186" s="149"/>
      <c r="AK186" s="164"/>
      <c r="AL186" s="149"/>
      <c r="AM186" s="164"/>
      <c r="AN186" s="149"/>
      <c r="AO186" s="149"/>
      <c r="AP186" s="149"/>
      <c r="AQ186" s="149"/>
      <c r="AR186" s="149"/>
      <c r="AS186" s="149"/>
      <c r="AT186" s="150"/>
      <c r="AU186" s="150"/>
    </row>
    <row r="187" spans="1:47">
      <c r="A187" s="116"/>
      <c r="B187" s="116"/>
      <c r="C187" s="116"/>
      <c r="D187" s="148"/>
      <c r="E187" s="148"/>
      <c r="F187" s="150"/>
      <c r="G187" s="148"/>
      <c r="H187" s="150"/>
      <c r="I187" s="150"/>
      <c r="J187" s="148"/>
      <c r="K187" s="150"/>
      <c r="L187" s="116"/>
      <c r="M187" s="148"/>
      <c r="N187" s="150"/>
      <c r="O187" s="148"/>
      <c r="P187" s="150"/>
      <c r="Q187" s="148"/>
      <c r="R187" s="150"/>
      <c r="S187" s="148"/>
      <c r="T187" s="148"/>
      <c r="U187" s="148"/>
      <c r="V187" s="148"/>
      <c r="W187" s="148"/>
      <c r="X187" s="148"/>
      <c r="Y187" s="148"/>
      <c r="Z187" s="150"/>
      <c r="AA187" s="150"/>
      <c r="AB187" s="148"/>
      <c r="AC187" s="116"/>
      <c r="AD187" s="116"/>
      <c r="AE187" s="150"/>
      <c r="AF187" s="150"/>
      <c r="AG187" s="150"/>
      <c r="AH187" s="149"/>
      <c r="AI187" s="164"/>
      <c r="AJ187" s="149"/>
      <c r="AK187" s="164"/>
      <c r="AL187" s="149"/>
      <c r="AM187" s="164"/>
      <c r="AN187" s="149"/>
      <c r="AO187" s="149"/>
      <c r="AP187" s="149"/>
      <c r="AQ187" s="149"/>
      <c r="AR187" s="149"/>
      <c r="AS187" s="149"/>
      <c r="AT187" s="150"/>
      <c r="AU187" s="150"/>
    </row>
    <row r="188" spans="1:47">
      <c r="A188" s="116"/>
      <c r="B188" s="116"/>
      <c r="C188" s="116"/>
      <c r="D188" s="148"/>
      <c r="E188" s="148"/>
      <c r="F188" s="150"/>
      <c r="G188" s="148"/>
      <c r="H188" s="150"/>
      <c r="I188" s="150"/>
      <c r="J188" s="148"/>
      <c r="K188" s="150"/>
      <c r="L188" s="116"/>
      <c r="M188" s="148"/>
      <c r="N188" s="150"/>
      <c r="O188" s="148"/>
      <c r="P188" s="150"/>
      <c r="Q188" s="148"/>
      <c r="R188" s="150"/>
      <c r="S188" s="148"/>
      <c r="T188" s="148"/>
      <c r="U188" s="148"/>
      <c r="V188" s="148"/>
      <c r="W188" s="148"/>
      <c r="X188" s="148"/>
      <c r="Y188" s="148"/>
      <c r="Z188" s="150"/>
      <c r="AA188" s="150"/>
      <c r="AB188" s="148"/>
      <c r="AC188" s="116"/>
      <c r="AD188" s="116"/>
      <c r="AE188" s="150"/>
      <c r="AF188" s="150"/>
      <c r="AG188" s="150"/>
      <c r="AH188" s="149"/>
      <c r="AI188" s="164"/>
      <c r="AJ188" s="149"/>
      <c r="AK188" s="164"/>
      <c r="AL188" s="149"/>
      <c r="AM188" s="164"/>
      <c r="AN188" s="149"/>
      <c r="AO188" s="149"/>
      <c r="AP188" s="149"/>
      <c r="AQ188" s="149"/>
      <c r="AR188" s="149"/>
      <c r="AS188" s="149"/>
      <c r="AT188" s="150"/>
      <c r="AU188" s="150"/>
    </row>
    <row r="189" spans="1:47">
      <c r="A189" s="116"/>
      <c r="B189" s="116"/>
      <c r="C189" s="116"/>
      <c r="D189" s="148"/>
      <c r="E189" s="148"/>
      <c r="F189" s="150"/>
      <c r="G189" s="148"/>
      <c r="H189" s="150"/>
      <c r="I189" s="150"/>
      <c r="J189" s="148"/>
      <c r="K189" s="150"/>
      <c r="L189" s="116"/>
      <c r="M189" s="148"/>
      <c r="N189" s="150"/>
      <c r="O189" s="148"/>
      <c r="P189" s="150"/>
      <c r="Q189" s="148"/>
      <c r="R189" s="150"/>
      <c r="S189" s="148"/>
      <c r="T189" s="148"/>
      <c r="U189" s="148"/>
      <c r="V189" s="148"/>
      <c r="W189" s="148"/>
      <c r="X189" s="148"/>
      <c r="Y189" s="148"/>
      <c r="Z189" s="150"/>
      <c r="AA189" s="150"/>
      <c r="AB189" s="148"/>
      <c r="AC189" s="116"/>
      <c r="AD189" s="116"/>
      <c r="AE189" s="150"/>
      <c r="AF189" s="150"/>
      <c r="AG189" s="150"/>
      <c r="AH189" s="149"/>
      <c r="AI189" s="164"/>
      <c r="AJ189" s="149"/>
      <c r="AK189" s="164"/>
      <c r="AL189" s="149"/>
      <c r="AM189" s="164"/>
      <c r="AN189" s="149"/>
      <c r="AO189" s="149"/>
      <c r="AP189" s="149"/>
      <c r="AQ189" s="149"/>
      <c r="AR189" s="149"/>
      <c r="AS189" s="149"/>
      <c r="AT189" s="150"/>
      <c r="AU189" s="150"/>
    </row>
    <row r="190" spans="1:47">
      <c r="A190" s="116"/>
      <c r="B190" s="116"/>
      <c r="C190" s="116"/>
      <c r="D190" s="148"/>
      <c r="E190" s="148"/>
      <c r="F190" s="150"/>
      <c r="G190" s="148"/>
      <c r="H190" s="150"/>
      <c r="I190" s="150"/>
      <c r="J190" s="148"/>
      <c r="K190" s="150"/>
      <c r="L190" s="116"/>
      <c r="M190" s="148"/>
      <c r="N190" s="150"/>
      <c r="O190" s="148"/>
      <c r="P190" s="150"/>
      <c r="Q190" s="148"/>
      <c r="R190" s="150"/>
      <c r="S190" s="148"/>
      <c r="T190" s="148"/>
      <c r="U190" s="148"/>
      <c r="V190" s="148"/>
      <c r="W190" s="148"/>
      <c r="X190" s="148"/>
      <c r="Y190" s="148"/>
      <c r="Z190" s="150"/>
      <c r="AA190" s="150"/>
      <c r="AB190" s="148"/>
      <c r="AC190" s="116"/>
      <c r="AD190" s="116"/>
      <c r="AE190" s="150"/>
      <c r="AF190" s="150"/>
      <c r="AG190" s="150"/>
      <c r="AH190" s="149"/>
      <c r="AI190" s="164"/>
      <c r="AJ190" s="149"/>
      <c r="AK190" s="164"/>
      <c r="AL190" s="149"/>
      <c r="AM190" s="164"/>
      <c r="AN190" s="149"/>
      <c r="AO190" s="149"/>
      <c r="AP190" s="149"/>
      <c r="AQ190" s="149"/>
      <c r="AR190" s="149"/>
      <c r="AS190" s="149"/>
      <c r="AT190" s="150"/>
      <c r="AU190" s="150"/>
    </row>
    <row r="191" spans="1:47">
      <c r="A191" s="116"/>
      <c r="B191" s="116"/>
      <c r="C191" s="116"/>
      <c r="D191" s="148"/>
      <c r="E191" s="148"/>
      <c r="F191" s="150"/>
      <c r="G191" s="148"/>
      <c r="H191" s="150"/>
      <c r="I191" s="150"/>
      <c r="J191" s="148"/>
      <c r="K191" s="150"/>
      <c r="L191" s="116"/>
      <c r="M191" s="148"/>
      <c r="N191" s="150"/>
      <c r="O191" s="148"/>
      <c r="P191" s="150"/>
      <c r="Q191" s="148"/>
      <c r="R191" s="150"/>
      <c r="S191" s="148"/>
      <c r="T191" s="148"/>
      <c r="U191" s="148"/>
      <c r="V191" s="148"/>
      <c r="W191" s="148"/>
      <c r="X191" s="148"/>
      <c r="Y191" s="148"/>
      <c r="Z191" s="150"/>
      <c r="AA191" s="150"/>
      <c r="AB191" s="148"/>
      <c r="AC191" s="116"/>
      <c r="AD191" s="116"/>
      <c r="AE191" s="150"/>
      <c r="AF191" s="150"/>
      <c r="AG191" s="150"/>
      <c r="AH191" s="149"/>
      <c r="AI191" s="164"/>
      <c r="AJ191" s="149"/>
      <c r="AK191" s="164"/>
      <c r="AL191" s="149"/>
      <c r="AM191" s="164"/>
      <c r="AN191" s="149"/>
      <c r="AO191" s="149"/>
      <c r="AP191" s="149"/>
      <c r="AQ191" s="149"/>
      <c r="AR191" s="149"/>
      <c r="AS191" s="149"/>
      <c r="AT191" s="150"/>
      <c r="AU191" s="150"/>
    </row>
    <row r="192" spans="1:47">
      <c r="A192" s="116"/>
      <c r="B192" s="116"/>
      <c r="C192" s="116"/>
      <c r="D192" s="148"/>
      <c r="E192" s="148"/>
      <c r="F192" s="150"/>
      <c r="G192" s="148"/>
      <c r="H192" s="150"/>
      <c r="I192" s="150"/>
      <c r="J192" s="148"/>
      <c r="K192" s="150"/>
      <c r="L192" s="116"/>
      <c r="M192" s="148"/>
      <c r="N192" s="150"/>
      <c r="O192" s="148"/>
      <c r="P192" s="150"/>
      <c r="Q192" s="148"/>
      <c r="R192" s="150"/>
      <c r="S192" s="148"/>
      <c r="T192" s="148"/>
      <c r="U192" s="148"/>
      <c r="V192" s="148"/>
      <c r="W192" s="148"/>
      <c r="X192" s="148"/>
      <c r="Y192" s="148"/>
      <c r="Z192" s="150"/>
      <c r="AA192" s="150"/>
      <c r="AB192" s="148"/>
      <c r="AC192" s="116"/>
      <c r="AD192" s="116"/>
      <c r="AE192" s="150"/>
      <c r="AF192" s="150"/>
      <c r="AG192" s="150"/>
      <c r="AH192" s="149"/>
      <c r="AI192" s="164"/>
      <c r="AJ192" s="149"/>
      <c r="AK192" s="164"/>
      <c r="AL192" s="149"/>
      <c r="AM192" s="164"/>
      <c r="AN192" s="149"/>
      <c r="AO192" s="149"/>
      <c r="AP192" s="149"/>
      <c r="AQ192" s="149"/>
      <c r="AR192" s="149"/>
      <c r="AS192" s="149"/>
      <c r="AT192" s="150"/>
      <c r="AU192" s="150"/>
    </row>
    <row r="193" spans="1:47">
      <c r="A193" s="116"/>
      <c r="B193" s="116"/>
      <c r="C193" s="116"/>
      <c r="D193" s="148"/>
      <c r="E193" s="148"/>
      <c r="F193" s="150"/>
      <c r="G193" s="148"/>
      <c r="H193" s="150"/>
      <c r="I193" s="150"/>
      <c r="J193" s="148"/>
      <c r="K193" s="150"/>
      <c r="L193" s="116"/>
      <c r="M193" s="148"/>
      <c r="N193" s="150"/>
      <c r="O193" s="148"/>
      <c r="P193" s="150"/>
      <c r="Q193" s="148"/>
      <c r="R193" s="150"/>
      <c r="S193" s="148"/>
      <c r="T193" s="148"/>
      <c r="U193" s="148"/>
      <c r="V193" s="148"/>
      <c r="W193" s="148"/>
      <c r="X193" s="148"/>
      <c r="Y193" s="148"/>
      <c r="Z193" s="150"/>
      <c r="AA193" s="150"/>
      <c r="AB193" s="148"/>
      <c r="AC193" s="116"/>
      <c r="AD193" s="116"/>
      <c r="AE193" s="150"/>
      <c r="AF193" s="150"/>
      <c r="AG193" s="150"/>
      <c r="AH193" s="149"/>
      <c r="AI193" s="164"/>
      <c r="AJ193" s="149"/>
      <c r="AK193" s="164"/>
      <c r="AL193" s="149"/>
      <c r="AM193" s="164"/>
      <c r="AN193" s="149"/>
      <c r="AO193" s="149"/>
      <c r="AP193" s="149"/>
      <c r="AQ193" s="149"/>
      <c r="AR193" s="149"/>
      <c r="AS193" s="149"/>
      <c r="AT193" s="150"/>
      <c r="AU193" s="150"/>
    </row>
    <row r="194" spans="1:47">
      <c r="A194" s="116"/>
      <c r="B194" s="116"/>
      <c r="C194" s="116"/>
      <c r="D194" s="148"/>
      <c r="E194" s="148"/>
      <c r="F194" s="150"/>
      <c r="G194" s="148"/>
      <c r="H194" s="150"/>
      <c r="I194" s="150"/>
      <c r="J194" s="148"/>
      <c r="K194" s="150"/>
      <c r="L194" s="116"/>
      <c r="M194" s="148"/>
      <c r="N194" s="150"/>
      <c r="O194" s="148"/>
      <c r="P194" s="150"/>
      <c r="Q194" s="148"/>
      <c r="R194" s="150"/>
      <c r="S194" s="148"/>
      <c r="T194" s="148"/>
      <c r="U194" s="148"/>
      <c r="V194" s="148"/>
      <c r="W194" s="148"/>
      <c r="X194" s="148"/>
      <c r="Y194" s="148"/>
      <c r="Z194" s="150"/>
      <c r="AA194" s="150"/>
      <c r="AB194" s="148"/>
      <c r="AC194" s="116"/>
      <c r="AD194" s="116"/>
      <c r="AE194" s="150"/>
      <c r="AF194" s="150"/>
      <c r="AG194" s="150"/>
      <c r="AH194" s="149"/>
      <c r="AI194" s="164"/>
      <c r="AJ194" s="149"/>
      <c r="AK194" s="164"/>
      <c r="AL194" s="149"/>
      <c r="AM194" s="164"/>
      <c r="AN194" s="149"/>
      <c r="AO194" s="149"/>
      <c r="AP194" s="149"/>
      <c r="AQ194" s="149"/>
      <c r="AR194" s="149"/>
      <c r="AS194" s="149"/>
      <c r="AT194" s="150"/>
      <c r="AU194" s="150"/>
    </row>
    <row r="195" spans="1:47">
      <c r="A195" s="116"/>
      <c r="B195" s="116"/>
      <c r="C195" s="116"/>
      <c r="D195" s="148"/>
      <c r="E195" s="148"/>
      <c r="F195" s="150"/>
      <c r="G195" s="148"/>
      <c r="H195" s="150"/>
      <c r="I195" s="150"/>
      <c r="J195" s="148"/>
      <c r="K195" s="150"/>
      <c r="L195" s="116"/>
      <c r="M195" s="148"/>
      <c r="N195" s="150"/>
      <c r="O195" s="148"/>
      <c r="P195" s="150"/>
      <c r="Q195" s="148"/>
      <c r="R195" s="150"/>
      <c r="S195" s="148"/>
      <c r="T195" s="148"/>
      <c r="U195" s="148"/>
      <c r="V195" s="148"/>
      <c r="W195" s="148"/>
      <c r="X195" s="148"/>
      <c r="Y195" s="148"/>
      <c r="Z195" s="150"/>
      <c r="AA195" s="150"/>
      <c r="AB195" s="148"/>
      <c r="AC195" s="116"/>
      <c r="AD195" s="116"/>
      <c r="AE195" s="150"/>
      <c r="AF195" s="150"/>
      <c r="AG195" s="150"/>
      <c r="AH195" s="149"/>
      <c r="AI195" s="164"/>
      <c r="AJ195" s="149"/>
      <c r="AK195" s="164"/>
      <c r="AL195" s="149"/>
      <c r="AM195" s="164"/>
      <c r="AN195" s="149"/>
      <c r="AO195" s="149"/>
      <c r="AP195" s="149"/>
      <c r="AQ195" s="149"/>
      <c r="AR195" s="149"/>
      <c r="AS195" s="149"/>
      <c r="AT195" s="150"/>
      <c r="AU195" s="150"/>
    </row>
    <row r="196" spans="1:47">
      <c r="A196" s="116"/>
      <c r="B196" s="116"/>
      <c r="C196" s="116"/>
      <c r="D196" s="148"/>
      <c r="E196" s="148"/>
      <c r="F196" s="150"/>
      <c r="G196" s="148"/>
      <c r="H196" s="150"/>
      <c r="I196" s="150"/>
      <c r="J196" s="148"/>
      <c r="K196" s="150"/>
      <c r="L196" s="116"/>
      <c r="M196" s="148"/>
      <c r="N196" s="150"/>
      <c r="O196" s="148"/>
      <c r="P196" s="150"/>
      <c r="Q196" s="148"/>
      <c r="R196" s="150"/>
      <c r="S196" s="148"/>
      <c r="T196" s="148"/>
      <c r="U196" s="148"/>
      <c r="V196" s="148"/>
      <c r="W196" s="148"/>
      <c r="X196" s="148"/>
      <c r="Y196" s="148"/>
      <c r="Z196" s="150"/>
      <c r="AA196" s="150"/>
      <c r="AB196" s="148"/>
      <c r="AC196" s="116"/>
      <c r="AD196" s="116"/>
      <c r="AE196" s="150"/>
      <c r="AF196" s="150"/>
      <c r="AG196" s="150"/>
      <c r="AH196" s="149"/>
      <c r="AI196" s="164"/>
      <c r="AJ196" s="149"/>
      <c r="AK196" s="164"/>
      <c r="AL196" s="149"/>
      <c r="AM196" s="164"/>
      <c r="AN196" s="149"/>
      <c r="AO196" s="149"/>
      <c r="AP196" s="149"/>
      <c r="AQ196" s="149"/>
      <c r="AR196" s="149"/>
      <c r="AS196" s="149"/>
      <c r="AT196" s="150"/>
      <c r="AU196" s="150"/>
    </row>
    <row r="197" spans="1:47">
      <c r="A197" s="116"/>
      <c r="B197" s="116"/>
      <c r="C197" s="116"/>
      <c r="D197" s="148"/>
      <c r="E197" s="148"/>
      <c r="F197" s="150"/>
      <c r="G197" s="148"/>
      <c r="H197" s="150"/>
      <c r="I197" s="150"/>
      <c r="J197" s="148"/>
      <c r="K197" s="150"/>
      <c r="L197" s="116"/>
      <c r="M197" s="148"/>
      <c r="N197" s="150"/>
      <c r="O197" s="148"/>
      <c r="P197" s="150"/>
      <c r="Q197" s="148"/>
      <c r="R197" s="150"/>
      <c r="S197" s="148"/>
      <c r="T197" s="148"/>
      <c r="U197" s="148"/>
      <c r="V197" s="148"/>
      <c r="W197" s="148"/>
      <c r="X197" s="148"/>
      <c r="Y197" s="148"/>
      <c r="Z197" s="150"/>
      <c r="AA197" s="150"/>
      <c r="AB197" s="148"/>
      <c r="AC197" s="116"/>
      <c r="AD197" s="116"/>
      <c r="AE197" s="150"/>
      <c r="AF197" s="150"/>
      <c r="AG197" s="150"/>
      <c r="AH197" s="149"/>
      <c r="AI197" s="164"/>
      <c r="AJ197" s="149"/>
      <c r="AK197" s="164"/>
      <c r="AL197" s="149"/>
      <c r="AM197" s="164"/>
      <c r="AN197" s="149"/>
      <c r="AO197" s="149"/>
      <c r="AP197" s="149"/>
      <c r="AQ197" s="149"/>
      <c r="AR197" s="149"/>
      <c r="AS197" s="149"/>
      <c r="AT197" s="150"/>
      <c r="AU197" s="150"/>
    </row>
    <row r="198" spans="1:47">
      <c r="A198" s="116"/>
      <c r="B198" s="116"/>
      <c r="C198" s="116"/>
      <c r="D198" s="148"/>
      <c r="E198" s="148"/>
      <c r="F198" s="150"/>
      <c r="G198" s="148"/>
      <c r="H198" s="150"/>
      <c r="I198" s="150"/>
      <c r="J198" s="148"/>
      <c r="K198" s="150"/>
      <c r="L198" s="116"/>
      <c r="M198" s="148"/>
      <c r="N198" s="150"/>
      <c r="O198" s="148"/>
      <c r="P198" s="150"/>
      <c r="Q198" s="148"/>
      <c r="R198" s="150"/>
      <c r="S198" s="148"/>
      <c r="T198" s="148"/>
      <c r="U198" s="148"/>
      <c r="V198" s="148"/>
      <c r="W198" s="148"/>
      <c r="X198" s="148"/>
      <c r="Y198" s="148"/>
      <c r="Z198" s="150"/>
      <c r="AA198" s="150"/>
      <c r="AB198" s="148"/>
      <c r="AC198" s="116"/>
      <c r="AD198" s="116"/>
      <c r="AE198" s="150"/>
      <c r="AF198" s="150"/>
      <c r="AG198" s="150"/>
      <c r="AH198" s="149"/>
      <c r="AI198" s="164"/>
      <c r="AJ198" s="149"/>
      <c r="AK198" s="164"/>
      <c r="AL198" s="149"/>
      <c r="AM198" s="164"/>
      <c r="AN198" s="149"/>
      <c r="AO198" s="149"/>
      <c r="AP198" s="149"/>
      <c r="AQ198" s="149"/>
      <c r="AR198" s="149"/>
      <c r="AS198" s="149"/>
      <c r="AT198" s="150"/>
      <c r="AU198" s="150"/>
    </row>
    <row r="199" spans="1:47">
      <c r="A199" s="116"/>
      <c r="B199" s="116"/>
      <c r="C199" s="116"/>
      <c r="D199" s="148"/>
      <c r="E199" s="148"/>
      <c r="F199" s="150"/>
      <c r="G199" s="148"/>
      <c r="H199" s="150"/>
      <c r="I199" s="150"/>
      <c r="J199" s="148"/>
      <c r="K199" s="150"/>
      <c r="L199" s="116"/>
      <c r="M199" s="148"/>
      <c r="N199" s="150"/>
      <c r="O199" s="148"/>
      <c r="P199" s="150"/>
      <c r="Q199" s="148"/>
      <c r="R199" s="150"/>
      <c r="S199" s="148"/>
      <c r="T199" s="148"/>
      <c r="U199" s="148"/>
      <c r="V199" s="148"/>
      <c r="W199" s="148"/>
      <c r="X199" s="148"/>
      <c r="Y199" s="148"/>
      <c r="Z199" s="150"/>
      <c r="AA199" s="150"/>
      <c r="AB199" s="148"/>
      <c r="AC199" s="116"/>
      <c r="AD199" s="116"/>
      <c r="AE199" s="150"/>
      <c r="AF199" s="150"/>
      <c r="AG199" s="150"/>
      <c r="AH199" s="149"/>
      <c r="AI199" s="164"/>
      <c r="AJ199" s="149"/>
      <c r="AK199" s="164"/>
      <c r="AL199" s="149"/>
      <c r="AM199" s="164"/>
      <c r="AN199" s="149"/>
      <c r="AO199" s="149"/>
      <c r="AP199" s="149"/>
      <c r="AQ199" s="149"/>
      <c r="AR199" s="149"/>
      <c r="AS199" s="149"/>
      <c r="AT199" s="150"/>
      <c r="AU199" s="150"/>
    </row>
  </sheetData>
  <sheetProtection sort="0" autoFilter="0"/>
  <autoFilter ref="A4:AY109" xr:uid="{00000000-0009-0000-0000-000001000000}"/>
  <customSheetViews>
    <customSheetView guid="{0FC0AE0C-F5E8-41BC-91A4-C38D6EE7908C}" showAutoFilter="1">
      <pane xSplit="3" ySplit="4" topLeftCell="D5" activePane="bottomRight" state="frozen"/>
      <selection pane="bottomRight" activeCell="C1" sqref="C1"/>
      <pageMargins left="0.7" right="0.7" top="0.78740157499999996" bottom="0.78740157499999996" header="0.3" footer="0.3"/>
      <pageSetup paperSize="9" orientation="portrait" verticalDpi="0" r:id="rId1"/>
      <autoFilter ref="A4:AY109" xr:uid="{00000000-0009-0000-0000-000001000000}"/>
    </customSheetView>
    <customSheetView guid="{378E6016-0BA3-40B8-909C-3DBAD733C38C}" showAutoFilter="1">
      <pane xSplit="3" ySplit="3" topLeftCell="D5" activePane="bottomRight" state="frozen"/>
      <selection pane="bottomRight" activeCell="A13" sqref="A13"/>
      <pageMargins left="0.7" right="0.7" top="0.78740157499999996" bottom="0.78740157499999996" header="0.3" footer="0.3"/>
      <autoFilter ref="A4:AY109" xr:uid="{00000000-0000-0000-0000-000000000000}"/>
    </customSheetView>
  </customSheetViews>
  <mergeCells count="15">
    <mergeCell ref="M67:N76"/>
    <mergeCell ref="Y2:Y4"/>
    <mergeCell ref="AX2:AX4"/>
    <mergeCell ref="AG2:AG4"/>
    <mergeCell ref="AH2:AH4"/>
    <mergeCell ref="AI2:AN2"/>
    <mergeCell ref="AI3:AJ3"/>
    <mergeCell ref="AK3:AL3"/>
    <mergeCell ref="AM3:AN3"/>
    <mergeCell ref="AY2:AY4"/>
    <mergeCell ref="Q95:Q98"/>
    <mergeCell ref="R95:R98"/>
    <mergeCell ref="T2:T4"/>
    <mergeCell ref="V2:V4"/>
    <mergeCell ref="X2:X4"/>
  </mergeCells>
  <pageMargins left="0.7" right="0.7" top="0.78740157499999996" bottom="0.78740157499999996"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99"/>
  <sheetViews>
    <sheetView workbookViewId="0">
      <pane xSplit="3" ySplit="4" topLeftCell="D5" activePane="bottomRight" state="frozen"/>
      <selection pane="topRight" activeCell="D1" sqref="D1"/>
      <selection pane="bottomLeft" activeCell="A5" sqref="A5"/>
      <selection pane="bottomRight" activeCell="AY16" sqref="AY16"/>
    </sheetView>
  </sheetViews>
  <sheetFormatPr baseColWidth="10" defaultRowHeight="15"/>
  <cols>
    <col min="2" max="2" width="5.5703125" bestFit="1" customWidth="1"/>
    <col min="3" max="3" width="23.28515625" bestFit="1" customWidth="1"/>
    <col min="4" max="4" width="11.28515625" bestFit="1" customWidth="1"/>
    <col min="5" max="5" width="15.85546875" customWidth="1"/>
    <col min="6" max="6" width="16.5703125" customWidth="1"/>
    <col min="7" max="9" width="16.85546875" customWidth="1"/>
    <col min="10" max="10" width="17.140625" customWidth="1"/>
    <col min="11" max="11" width="19.42578125" customWidth="1"/>
    <col min="12" max="12" width="16.140625" customWidth="1"/>
    <col min="13" max="14" width="19.7109375" customWidth="1"/>
    <col min="15" max="15" width="17.140625" customWidth="1"/>
    <col min="16" max="16" width="16.5703125" customWidth="1"/>
    <col min="17" max="17" width="15.42578125" customWidth="1"/>
    <col min="18" max="18" width="16.28515625" customWidth="1"/>
    <col min="19" max="19" width="13.7109375" customWidth="1"/>
    <col min="20" max="20" width="16.85546875" customWidth="1"/>
    <col min="21" max="21" width="13.7109375" customWidth="1"/>
    <col min="22" max="22" width="16.85546875" customWidth="1"/>
    <col min="23" max="23" width="13.7109375" customWidth="1"/>
    <col min="24" max="24" width="16.85546875" customWidth="1"/>
    <col min="25" max="25" width="16.42578125" customWidth="1"/>
    <col min="26" max="26" width="17.5703125" customWidth="1"/>
    <col min="27" max="27" width="15" customWidth="1"/>
    <col min="28" max="28" width="19.28515625" customWidth="1"/>
    <col min="29" max="29" width="16.7109375" customWidth="1"/>
    <col min="30" max="30" width="18.42578125" customWidth="1"/>
    <col min="31" max="31" width="18.42578125" bestFit="1" customWidth="1"/>
    <col min="32" max="32" width="18.42578125" customWidth="1"/>
    <col min="33" max="34" width="18.7109375" customWidth="1"/>
    <col min="41" max="41" width="21.28515625" customWidth="1"/>
    <col min="42" max="42" width="16.42578125" customWidth="1"/>
    <col min="43" max="43" width="18.28515625" customWidth="1"/>
    <col min="44" max="44" width="15.7109375" customWidth="1"/>
    <col min="45" max="45" width="16.42578125" customWidth="1"/>
    <col min="46" max="46" width="15.28515625" customWidth="1"/>
    <col min="47" max="47" width="15.85546875" customWidth="1"/>
    <col min="48" max="48" width="14.42578125" customWidth="1"/>
    <col min="49" max="49" width="15" customWidth="1"/>
    <col min="50" max="50" width="14.5703125" customWidth="1"/>
    <col min="51" max="51" width="14.5703125" style="648" customWidth="1"/>
    <col min="52" max="52" width="13" customWidth="1"/>
  </cols>
  <sheetData>
    <row r="1" spans="1:52" ht="24" thickBot="1">
      <c r="A1" s="203">
        <v>2014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Z1" s="198"/>
    </row>
    <row r="2" spans="1:52" ht="23.25" customHeight="1">
      <c r="A2" s="204"/>
      <c r="B2" s="205"/>
      <c r="C2" s="205"/>
      <c r="D2" s="224"/>
      <c r="E2" s="224"/>
      <c r="F2" s="248"/>
      <c r="G2" s="224"/>
      <c r="H2" s="248"/>
      <c r="I2" s="248"/>
      <c r="J2" s="224"/>
      <c r="K2" s="248"/>
      <c r="L2" s="205"/>
      <c r="M2" s="224"/>
      <c r="N2" s="248"/>
      <c r="O2" s="224"/>
      <c r="P2" s="248"/>
      <c r="Q2" s="224"/>
      <c r="R2" s="248"/>
      <c r="S2" s="224"/>
      <c r="T2" s="857" t="s">
        <v>216</v>
      </c>
      <c r="U2" s="224"/>
      <c r="V2" s="857" t="s">
        <v>217</v>
      </c>
      <c r="W2" s="224"/>
      <c r="X2" s="839" t="s">
        <v>218</v>
      </c>
      <c r="Y2" s="839" t="s">
        <v>0</v>
      </c>
      <c r="Z2" s="248"/>
      <c r="AA2" s="248"/>
      <c r="AB2" s="205"/>
      <c r="AC2" s="205"/>
      <c r="AD2" s="205"/>
      <c r="AE2" s="248"/>
      <c r="AF2" s="252"/>
      <c r="AG2" s="845" t="s">
        <v>219</v>
      </c>
      <c r="AH2" s="845" t="s">
        <v>220</v>
      </c>
      <c r="AI2" s="848" t="s">
        <v>221</v>
      </c>
      <c r="AJ2" s="849"/>
      <c r="AK2" s="849"/>
      <c r="AL2" s="849"/>
      <c r="AM2" s="849"/>
      <c r="AN2" s="850"/>
      <c r="AO2" s="248"/>
      <c r="AP2" s="248"/>
      <c r="AQ2" s="248"/>
      <c r="AR2" s="248"/>
      <c r="AS2" s="248"/>
      <c r="AT2" s="248"/>
      <c r="AU2" s="248"/>
      <c r="AV2" s="205"/>
      <c r="AW2" s="205"/>
      <c r="AX2" s="842" t="s">
        <v>222</v>
      </c>
      <c r="AY2" s="782"/>
      <c r="AZ2" s="872" t="s">
        <v>192</v>
      </c>
    </row>
    <row r="3" spans="1:52" ht="185.25" customHeight="1">
      <c r="A3" s="207" t="s">
        <v>6</v>
      </c>
      <c r="B3" s="206" t="s">
        <v>7</v>
      </c>
      <c r="C3" s="207" t="s">
        <v>8</v>
      </c>
      <c r="D3" s="247" t="s">
        <v>223</v>
      </c>
      <c r="E3" s="223" t="s">
        <v>224</v>
      </c>
      <c r="F3" s="250" t="s">
        <v>225</v>
      </c>
      <c r="G3" s="247" t="s">
        <v>148</v>
      </c>
      <c r="H3" s="250" t="s">
        <v>149</v>
      </c>
      <c r="I3" s="250" t="s">
        <v>150</v>
      </c>
      <c r="J3" s="247" t="s">
        <v>151</v>
      </c>
      <c r="K3" s="250" t="s">
        <v>226</v>
      </c>
      <c r="L3" s="207" t="s">
        <v>153</v>
      </c>
      <c r="M3" s="247" t="s">
        <v>9</v>
      </c>
      <c r="N3" s="250" t="s">
        <v>10</v>
      </c>
      <c r="O3" s="247" t="s">
        <v>227</v>
      </c>
      <c r="P3" s="250" t="s">
        <v>228</v>
      </c>
      <c r="Q3" s="247" t="s">
        <v>229</v>
      </c>
      <c r="R3" s="250" t="s">
        <v>230</v>
      </c>
      <c r="S3" s="247" t="s">
        <v>11</v>
      </c>
      <c r="T3" s="880"/>
      <c r="U3" s="247" t="s">
        <v>12</v>
      </c>
      <c r="V3" s="880"/>
      <c r="W3" s="247" t="s">
        <v>13</v>
      </c>
      <c r="X3" s="840"/>
      <c r="Y3" s="840"/>
      <c r="Z3" s="250" t="s">
        <v>231</v>
      </c>
      <c r="AA3" s="250" t="s">
        <v>14</v>
      </c>
      <c r="AB3" s="207" t="s">
        <v>15</v>
      </c>
      <c r="AC3" s="207" t="s">
        <v>16</v>
      </c>
      <c r="AD3" s="207" t="s">
        <v>17</v>
      </c>
      <c r="AE3" s="250" t="s">
        <v>232</v>
      </c>
      <c r="AF3" s="249" t="s">
        <v>233</v>
      </c>
      <c r="AG3" s="878"/>
      <c r="AH3" s="846"/>
      <c r="AI3" s="851" t="s">
        <v>18</v>
      </c>
      <c r="AJ3" s="852"/>
      <c r="AK3" s="853" t="s">
        <v>19</v>
      </c>
      <c r="AL3" s="854"/>
      <c r="AM3" s="855" t="s">
        <v>20</v>
      </c>
      <c r="AN3" s="856"/>
      <c r="AO3" s="250" t="s">
        <v>234</v>
      </c>
      <c r="AP3" s="250" t="s">
        <v>235</v>
      </c>
      <c r="AQ3" s="250" t="s">
        <v>1</v>
      </c>
      <c r="AR3" s="250" t="s">
        <v>236</v>
      </c>
      <c r="AS3" s="261" t="s">
        <v>2</v>
      </c>
      <c r="AT3" s="250" t="s">
        <v>237</v>
      </c>
      <c r="AU3" s="250" t="s">
        <v>3</v>
      </c>
      <c r="AV3" s="207" t="s">
        <v>4</v>
      </c>
      <c r="AW3" s="207" t="s">
        <v>5</v>
      </c>
      <c r="AX3" s="843"/>
      <c r="AY3" s="740" t="s">
        <v>522</v>
      </c>
      <c r="AZ3" s="873"/>
    </row>
    <row r="4" spans="1:52" ht="15.75" thickBot="1">
      <c r="A4" s="202"/>
      <c r="B4" s="202"/>
      <c r="C4" s="202"/>
      <c r="D4" s="225"/>
      <c r="E4" s="225"/>
      <c r="F4" s="251"/>
      <c r="G4" s="225"/>
      <c r="H4" s="251"/>
      <c r="I4" s="251"/>
      <c r="J4" s="225"/>
      <c r="K4" s="251"/>
      <c r="L4" s="202"/>
      <c r="M4" s="225"/>
      <c r="N4" s="251"/>
      <c r="O4" s="225"/>
      <c r="P4" s="251"/>
      <c r="Q4" s="225"/>
      <c r="R4" s="251"/>
      <c r="S4" s="225"/>
      <c r="T4" s="881"/>
      <c r="U4" s="225"/>
      <c r="V4" s="881"/>
      <c r="W4" s="225"/>
      <c r="X4" s="841"/>
      <c r="Y4" s="841"/>
      <c r="Z4" s="251"/>
      <c r="AA4" s="251"/>
      <c r="AB4" s="202"/>
      <c r="AC4" s="202"/>
      <c r="AD4" s="202"/>
      <c r="AE4" s="251"/>
      <c r="AF4" s="253"/>
      <c r="AG4" s="879"/>
      <c r="AH4" s="847"/>
      <c r="AI4" s="254" t="s">
        <v>21</v>
      </c>
      <c r="AJ4" s="258" t="s">
        <v>22</v>
      </c>
      <c r="AK4" s="256" t="s">
        <v>21</v>
      </c>
      <c r="AL4" s="259" t="s">
        <v>22</v>
      </c>
      <c r="AM4" s="257" t="s">
        <v>21</v>
      </c>
      <c r="AN4" s="260" t="s">
        <v>22</v>
      </c>
      <c r="AO4" s="251"/>
      <c r="AP4" s="251"/>
      <c r="AQ4" s="251"/>
      <c r="AR4" s="251"/>
      <c r="AS4" s="251"/>
      <c r="AT4" s="251"/>
      <c r="AU4" s="251"/>
      <c r="AV4" s="202"/>
      <c r="AW4" s="202"/>
      <c r="AX4" s="844"/>
      <c r="AY4" s="783"/>
      <c r="AZ4" s="874"/>
    </row>
    <row r="5" spans="1:52">
      <c r="A5" s="209">
        <v>13073088</v>
      </c>
      <c r="B5" s="208">
        <v>301</v>
      </c>
      <c r="C5" s="208" t="s">
        <v>23</v>
      </c>
      <c r="D5" s="210">
        <v>57301</v>
      </c>
      <c r="E5" s="210">
        <v>-2891500</v>
      </c>
      <c r="F5" s="234">
        <v>5859296.04</v>
      </c>
      <c r="G5" s="210">
        <v>1</v>
      </c>
      <c r="H5" s="234">
        <v>2235956.64</v>
      </c>
      <c r="I5" s="234">
        <v>0</v>
      </c>
      <c r="J5" s="210">
        <v>0</v>
      </c>
      <c r="K5" s="234">
        <v>0</v>
      </c>
      <c r="L5" s="218">
        <v>2011</v>
      </c>
      <c r="M5" s="210">
        <v>0</v>
      </c>
      <c r="N5" s="234">
        <v>0</v>
      </c>
      <c r="O5" s="210">
        <v>1</v>
      </c>
      <c r="P5" s="234">
        <v>7500000</v>
      </c>
      <c r="Q5" s="210">
        <v>1</v>
      </c>
      <c r="R5" s="234">
        <v>2018310.95</v>
      </c>
      <c r="S5" s="210">
        <v>300</v>
      </c>
      <c r="T5" s="218">
        <v>0</v>
      </c>
      <c r="U5" s="210">
        <v>500</v>
      </c>
      <c r="V5" s="218">
        <v>0</v>
      </c>
      <c r="W5" s="210">
        <v>420</v>
      </c>
      <c r="X5" s="210">
        <v>0</v>
      </c>
      <c r="Y5" s="210">
        <v>0</v>
      </c>
      <c r="Z5" s="234">
        <v>98485803.469999999</v>
      </c>
      <c r="AA5" s="234">
        <v>1718.7449341198233</v>
      </c>
      <c r="AB5" s="218" t="s">
        <v>32</v>
      </c>
      <c r="AC5" s="218" t="s">
        <v>32</v>
      </c>
      <c r="AD5" s="218" t="s">
        <v>32</v>
      </c>
      <c r="AE5" s="234" t="s">
        <v>165</v>
      </c>
      <c r="AF5" s="234" t="s">
        <v>165</v>
      </c>
      <c r="AG5" s="246" t="s">
        <v>165</v>
      </c>
      <c r="AH5" s="246" t="s">
        <v>165</v>
      </c>
      <c r="AI5" s="262">
        <v>230000</v>
      </c>
      <c r="AJ5" s="267">
        <v>222556.78</v>
      </c>
      <c r="AK5" s="262">
        <v>405000</v>
      </c>
      <c r="AL5" s="263">
        <v>443012.54</v>
      </c>
      <c r="AM5" s="262">
        <v>45000</v>
      </c>
      <c r="AN5" s="264">
        <v>42155.42</v>
      </c>
      <c r="AO5" s="234">
        <v>29450146.890000001</v>
      </c>
      <c r="AP5" s="234">
        <v>36685395</v>
      </c>
      <c r="AQ5" s="234">
        <v>7235248.1099999994</v>
      </c>
      <c r="AR5" s="234">
        <v>16653776.629999999</v>
      </c>
      <c r="AS5" s="234">
        <v>53339171.630000003</v>
      </c>
      <c r="AT5" s="244">
        <v>19954661.780000001</v>
      </c>
      <c r="AU5" s="244">
        <v>33384509.850000001</v>
      </c>
      <c r="AV5" s="211">
        <v>0.54394021871646747</v>
      </c>
      <c r="AW5" s="211">
        <v>0.37410895539248928</v>
      </c>
      <c r="AX5" s="213" t="s">
        <v>25</v>
      </c>
      <c r="AY5" s="594" t="s">
        <v>25</v>
      </c>
      <c r="AZ5" s="275">
        <v>0.1033</v>
      </c>
    </row>
    <row r="6" spans="1:52">
      <c r="A6" s="201">
        <v>13073011</v>
      </c>
      <c r="B6" s="200">
        <v>311</v>
      </c>
      <c r="C6" s="200" t="s">
        <v>26</v>
      </c>
      <c r="D6" s="212" t="s">
        <v>24</v>
      </c>
      <c r="E6" s="212" t="s">
        <v>24</v>
      </c>
      <c r="F6" s="216" t="s">
        <v>24</v>
      </c>
      <c r="G6" s="1034">
        <v>1</v>
      </c>
      <c r="H6" s="216" t="s">
        <v>24</v>
      </c>
      <c r="I6" s="216" t="s">
        <v>24</v>
      </c>
      <c r="J6" s="212" t="s">
        <v>24</v>
      </c>
      <c r="K6" s="216" t="s">
        <v>24</v>
      </c>
      <c r="L6" s="230" t="s">
        <v>24</v>
      </c>
      <c r="M6" s="212" t="s">
        <v>24</v>
      </c>
      <c r="N6" s="216" t="s">
        <v>24</v>
      </c>
      <c r="O6" s="212" t="s">
        <v>24</v>
      </c>
      <c r="P6" s="216" t="s">
        <v>24</v>
      </c>
      <c r="Q6" s="212" t="s">
        <v>24</v>
      </c>
      <c r="R6" s="216" t="s">
        <v>24</v>
      </c>
      <c r="S6" s="212" t="s">
        <v>24</v>
      </c>
      <c r="T6" s="230" t="s">
        <v>24</v>
      </c>
      <c r="U6" s="212" t="s">
        <v>24</v>
      </c>
      <c r="V6" s="230" t="s">
        <v>24</v>
      </c>
      <c r="W6" s="212" t="s">
        <v>24</v>
      </c>
      <c r="X6" s="212" t="s">
        <v>24</v>
      </c>
      <c r="Y6" s="212" t="s">
        <v>24</v>
      </c>
      <c r="Z6" s="216" t="s">
        <v>24</v>
      </c>
      <c r="AA6" s="216" t="s">
        <v>24</v>
      </c>
      <c r="AB6" s="230" t="s">
        <v>24</v>
      </c>
      <c r="AC6" s="230" t="s">
        <v>24</v>
      </c>
      <c r="AD6" s="230" t="s">
        <v>24</v>
      </c>
      <c r="AE6" s="216" t="s">
        <v>24</v>
      </c>
      <c r="AF6" s="216" t="s">
        <v>24</v>
      </c>
      <c r="AG6" s="216" t="s">
        <v>24</v>
      </c>
      <c r="AH6" s="216" t="s">
        <v>24</v>
      </c>
      <c r="AI6" s="212" t="s">
        <v>24</v>
      </c>
      <c r="AJ6" s="216" t="s">
        <v>24</v>
      </c>
      <c r="AK6" s="212" t="s">
        <v>24</v>
      </c>
      <c r="AL6" s="216" t="s">
        <v>24</v>
      </c>
      <c r="AM6" s="212" t="s">
        <v>24</v>
      </c>
      <c r="AN6" s="216" t="s">
        <v>24</v>
      </c>
      <c r="AO6" s="216" t="s">
        <v>24</v>
      </c>
      <c r="AP6" s="216" t="s">
        <v>24</v>
      </c>
      <c r="AQ6" s="216" t="s">
        <v>24</v>
      </c>
      <c r="AR6" s="216" t="s">
        <v>24</v>
      </c>
      <c r="AS6" s="216" t="s">
        <v>24</v>
      </c>
      <c r="AT6" s="216" t="s">
        <v>24</v>
      </c>
      <c r="AU6" s="216" t="s">
        <v>24</v>
      </c>
      <c r="AV6" s="230" t="s">
        <v>24</v>
      </c>
      <c r="AW6" s="230" t="s">
        <v>24</v>
      </c>
      <c r="AX6" s="594" t="s">
        <v>25</v>
      </c>
      <c r="AY6" s="594" t="s">
        <v>25</v>
      </c>
      <c r="AZ6" s="275" t="s">
        <v>208</v>
      </c>
    </row>
    <row r="7" spans="1:52">
      <c r="A7" s="201">
        <v>13073035</v>
      </c>
      <c r="B7" s="200">
        <v>312</v>
      </c>
      <c r="C7" s="200" t="s">
        <v>27</v>
      </c>
      <c r="D7" s="212">
        <v>9965</v>
      </c>
      <c r="E7" s="212">
        <v>-823748</v>
      </c>
      <c r="F7" s="216">
        <v>-41003</v>
      </c>
      <c r="G7" s="212">
        <v>0</v>
      </c>
      <c r="H7" s="216" t="s">
        <v>24</v>
      </c>
      <c r="I7" s="216">
        <v>-350795</v>
      </c>
      <c r="J7" s="212">
        <v>1</v>
      </c>
      <c r="K7" s="216">
        <v>2477555</v>
      </c>
      <c r="L7" s="230" t="s">
        <v>24</v>
      </c>
      <c r="M7" s="212" t="s">
        <v>24</v>
      </c>
      <c r="N7" s="216" t="s">
        <v>24</v>
      </c>
      <c r="O7" s="212">
        <v>0</v>
      </c>
      <c r="P7" s="216" t="s">
        <v>24</v>
      </c>
      <c r="Q7" s="212">
        <v>1</v>
      </c>
      <c r="R7" s="216">
        <v>2771628</v>
      </c>
      <c r="S7" s="212">
        <v>340</v>
      </c>
      <c r="T7" s="230">
        <v>0</v>
      </c>
      <c r="U7" s="212">
        <v>360</v>
      </c>
      <c r="V7" s="230">
        <v>0</v>
      </c>
      <c r="W7" s="212">
        <v>340</v>
      </c>
      <c r="X7" s="212">
        <v>0</v>
      </c>
      <c r="Y7" s="212">
        <v>0</v>
      </c>
      <c r="Z7" s="216">
        <v>8094812</v>
      </c>
      <c r="AA7" s="212">
        <v>812.32433517310585</v>
      </c>
      <c r="AB7" s="230" t="s">
        <v>28</v>
      </c>
      <c r="AC7" s="230" t="s">
        <v>28</v>
      </c>
      <c r="AD7" s="230" t="s">
        <v>28</v>
      </c>
      <c r="AE7" s="216" t="s">
        <v>24</v>
      </c>
      <c r="AF7" s="216" t="s">
        <v>24</v>
      </c>
      <c r="AG7" s="216" t="s">
        <v>24</v>
      </c>
      <c r="AH7" s="216" t="s">
        <v>24</v>
      </c>
      <c r="AI7" s="212">
        <v>24000</v>
      </c>
      <c r="AJ7" s="216">
        <v>24688</v>
      </c>
      <c r="AK7" s="212">
        <v>22800</v>
      </c>
      <c r="AL7" s="216">
        <v>22320</v>
      </c>
      <c r="AM7" s="212" t="s">
        <v>24</v>
      </c>
      <c r="AN7" s="216" t="s">
        <v>24</v>
      </c>
      <c r="AO7" s="216">
        <v>4564089</v>
      </c>
      <c r="AP7" s="216">
        <v>4684556</v>
      </c>
      <c r="AQ7" s="216">
        <v>120467</v>
      </c>
      <c r="AR7" s="216">
        <v>2415737</v>
      </c>
      <c r="AS7" s="216">
        <v>7100293</v>
      </c>
      <c r="AT7" s="216">
        <v>3246825</v>
      </c>
      <c r="AU7" s="213">
        <v>3853468</v>
      </c>
      <c r="AV7" s="279">
        <v>0.69309129830020177</v>
      </c>
      <c r="AW7" s="279">
        <v>0.4572804249064088</v>
      </c>
      <c r="AX7" s="594" t="s">
        <v>25</v>
      </c>
      <c r="AY7" s="594" t="s">
        <v>25</v>
      </c>
      <c r="AZ7" s="275" t="s">
        <v>208</v>
      </c>
    </row>
    <row r="8" spans="1:52">
      <c r="A8" s="201">
        <v>13073055</v>
      </c>
      <c r="B8" s="200">
        <v>313</v>
      </c>
      <c r="C8" s="200" t="s">
        <v>29</v>
      </c>
      <c r="D8" s="212">
        <v>4629</v>
      </c>
      <c r="E8" s="212">
        <v>-503700</v>
      </c>
      <c r="F8" s="216">
        <v>-413472.78</v>
      </c>
      <c r="G8" s="212">
        <v>0</v>
      </c>
      <c r="H8" s="216" t="s">
        <v>24</v>
      </c>
      <c r="I8" s="216">
        <v>-534596.28</v>
      </c>
      <c r="J8" s="212">
        <v>1</v>
      </c>
      <c r="K8" s="216">
        <v>1293968.82</v>
      </c>
      <c r="L8" s="230" t="s">
        <v>24</v>
      </c>
      <c r="M8" s="212">
        <v>1</v>
      </c>
      <c r="N8" s="216">
        <v>11089519.02</v>
      </c>
      <c r="O8" s="212">
        <v>0</v>
      </c>
      <c r="P8" s="216">
        <v>0</v>
      </c>
      <c r="Q8" s="212">
        <v>1</v>
      </c>
      <c r="R8" s="216">
        <v>1308782.51</v>
      </c>
      <c r="S8" s="212">
        <v>350</v>
      </c>
      <c r="T8" s="230">
        <v>0</v>
      </c>
      <c r="U8" s="212">
        <v>350</v>
      </c>
      <c r="V8" s="230">
        <v>1</v>
      </c>
      <c r="W8" s="212">
        <v>300</v>
      </c>
      <c r="X8" s="212">
        <v>1</v>
      </c>
      <c r="Y8" s="212">
        <v>0</v>
      </c>
      <c r="Z8" s="216">
        <v>3281222.46</v>
      </c>
      <c r="AA8" s="216">
        <v>708.84045366169801</v>
      </c>
      <c r="AB8" s="230" t="s">
        <v>32</v>
      </c>
      <c r="AC8" s="230" t="s">
        <v>28</v>
      </c>
      <c r="AD8" s="230" t="s">
        <v>28</v>
      </c>
      <c r="AE8" s="216">
        <v>683502.42</v>
      </c>
      <c r="AF8" s="216">
        <v>-844320.85</v>
      </c>
      <c r="AG8" s="216"/>
      <c r="AH8" s="239">
        <v>1308782.51</v>
      </c>
      <c r="AI8" s="212">
        <v>21000</v>
      </c>
      <c r="AJ8" s="268">
        <v>23010.240000000002</v>
      </c>
      <c r="AK8" s="212">
        <v>2000</v>
      </c>
      <c r="AL8" s="216">
        <v>2425.5</v>
      </c>
      <c r="AM8" s="212">
        <v>0</v>
      </c>
      <c r="AN8" s="239">
        <v>0</v>
      </c>
      <c r="AO8" s="216">
        <v>3450412.49</v>
      </c>
      <c r="AP8" s="216">
        <v>3687296.01</v>
      </c>
      <c r="AQ8" s="216">
        <v>236883.51999999955</v>
      </c>
      <c r="AR8" s="216">
        <v>391330.29</v>
      </c>
      <c r="AS8" s="216">
        <v>4078626.3</v>
      </c>
      <c r="AT8" s="213">
        <v>1964407.87</v>
      </c>
      <c r="AU8" s="213">
        <v>2114218.4299999997</v>
      </c>
      <c r="AV8" s="242">
        <v>53.275024968771092</v>
      </c>
      <c r="AW8" s="242">
        <v>48.163467930366657</v>
      </c>
      <c r="AX8" s="594" t="s">
        <v>25</v>
      </c>
      <c r="AY8" s="594" t="s">
        <v>25</v>
      </c>
      <c r="AZ8" s="275" t="s">
        <v>208</v>
      </c>
    </row>
    <row r="9" spans="1:52">
      <c r="A9" s="201">
        <v>13073070</v>
      </c>
      <c r="B9" s="200">
        <v>314</v>
      </c>
      <c r="C9" s="200" t="s">
        <v>30</v>
      </c>
      <c r="D9" s="212">
        <v>4333</v>
      </c>
      <c r="E9" s="212">
        <v>-12100</v>
      </c>
      <c r="F9" s="216">
        <v>63034.87</v>
      </c>
      <c r="G9" s="212">
        <v>0</v>
      </c>
      <c r="H9" s="216">
        <v>0</v>
      </c>
      <c r="I9" s="216">
        <v>-172244.91</v>
      </c>
      <c r="J9" s="212">
        <v>0</v>
      </c>
      <c r="K9" s="216" t="s">
        <v>24</v>
      </c>
      <c r="L9" s="230">
        <v>2012</v>
      </c>
      <c r="M9" s="212">
        <v>0</v>
      </c>
      <c r="N9" s="216">
        <v>0</v>
      </c>
      <c r="O9" s="212">
        <v>1</v>
      </c>
      <c r="P9" s="216">
        <v>2923831.25</v>
      </c>
      <c r="Q9" s="212">
        <v>1</v>
      </c>
      <c r="R9" s="216">
        <v>164895.76</v>
      </c>
      <c r="S9" s="212">
        <v>400</v>
      </c>
      <c r="T9" s="230">
        <v>0</v>
      </c>
      <c r="U9" s="212">
        <v>400</v>
      </c>
      <c r="V9" s="230">
        <v>0</v>
      </c>
      <c r="W9" s="212">
        <v>360</v>
      </c>
      <c r="X9" s="212">
        <v>0</v>
      </c>
      <c r="Y9" s="212">
        <v>0</v>
      </c>
      <c r="Z9" s="216">
        <v>4692518.9400000004</v>
      </c>
      <c r="AA9" s="216">
        <v>1082.9722917147474</v>
      </c>
      <c r="AB9" s="230" t="s">
        <v>32</v>
      </c>
      <c r="AC9" s="230" t="s">
        <v>28</v>
      </c>
      <c r="AD9" s="230" t="s">
        <v>28</v>
      </c>
      <c r="AE9" s="216">
        <v>1835.06</v>
      </c>
      <c r="AF9" s="216">
        <v>-883135.67</v>
      </c>
      <c r="AG9" s="216">
        <v>63034.87</v>
      </c>
      <c r="AH9" s="216">
        <v>-2758935.49</v>
      </c>
      <c r="AI9" s="212">
        <v>19000</v>
      </c>
      <c r="AJ9" s="216">
        <v>17551.060000000001</v>
      </c>
      <c r="AK9" s="212">
        <v>0</v>
      </c>
      <c r="AL9" s="216">
        <v>0</v>
      </c>
      <c r="AM9" s="212">
        <v>40000</v>
      </c>
      <c r="AN9" s="216">
        <v>36412.5</v>
      </c>
      <c r="AO9" s="216">
        <v>1654923</v>
      </c>
      <c r="AP9" s="216">
        <v>2175600</v>
      </c>
      <c r="AQ9" s="216">
        <v>520677</v>
      </c>
      <c r="AR9" s="216">
        <v>1220546.28</v>
      </c>
      <c r="AS9" s="216">
        <v>3396146.2800000003</v>
      </c>
      <c r="AT9" s="216">
        <v>1363886.06</v>
      </c>
      <c r="AU9" s="216">
        <v>2032260.2200000002</v>
      </c>
      <c r="AV9" s="216">
        <v>62.69</v>
      </c>
      <c r="AW9" s="216">
        <v>40.159999999999997</v>
      </c>
      <c r="AX9" s="594" t="s">
        <v>25</v>
      </c>
      <c r="AY9" s="594" t="s">
        <v>25</v>
      </c>
      <c r="AZ9" s="275" t="s">
        <v>208</v>
      </c>
    </row>
    <row r="10" spans="1:52">
      <c r="A10" s="201">
        <v>13073080</v>
      </c>
      <c r="B10" s="200">
        <v>315</v>
      </c>
      <c r="C10" s="200" t="s">
        <v>31</v>
      </c>
      <c r="D10" s="212">
        <v>9481</v>
      </c>
      <c r="E10" s="212">
        <v>-4931700</v>
      </c>
      <c r="F10" s="216">
        <v>281519.78000000003</v>
      </c>
      <c r="G10" s="1034">
        <v>1</v>
      </c>
      <c r="H10" s="216">
        <v>0</v>
      </c>
      <c r="I10" s="216">
        <v>734287.55</v>
      </c>
      <c r="J10" s="212">
        <v>1</v>
      </c>
      <c r="K10" s="216">
        <v>2397651.06</v>
      </c>
      <c r="L10" s="230" t="s">
        <v>209</v>
      </c>
      <c r="M10" s="212">
        <v>1</v>
      </c>
      <c r="N10" s="216">
        <v>12806617.949999999</v>
      </c>
      <c r="O10" s="212">
        <v>0</v>
      </c>
      <c r="P10" s="216">
        <v>0</v>
      </c>
      <c r="Q10" s="212">
        <v>1</v>
      </c>
      <c r="R10" s="216">
        <v>1894610.14</v>
      </c>
      <c r="S10" s="212">
        <v>255</v>
      </c>
      <c r="T10" s="230">
        <v>1</v>
      </c>
      <c r="U10" s="212">
        <v>380</v>
      </c>
      <c r="V10" s="230">
        <v>0</v>
      </c>
      <c r="W10" s="212">
        <v>370</v>
      </c>
      <c r="X10" s="212">
        <v>0</v>
      </c>
      <c r="Y10" s="212">
        <v>0</v>
      </c>
      <c r="Z10" s="216">
        <v>13283936</v>
      </c>
      <c r="AA10" s="216">
        <v>1401.1112751819428</v>
      </c>
      <c r="AB10" s="230" t="s">
        <v>32</v>
      </c>
      <c r="AC10" s="230" t="s">
        <v>28</v>
      </c>
      <c r="AD10" s="230" t="s">
        <v>28</v>
      </c>
      <c r="AE10" s="216">
        <v>-487198.31</v>
      </c>
      <c r="AF10" s="216">
        <v>2347651.06</v>
      </c>
      <c r="AG10" s="239">
        <v>281519.78000000003</v>
      </c>
      <c r="AH10" s="239">
        <v>1894610.14</v>
      </c>
      <c r="AI10" s="212">
        <v>23000</v>
      </c>
      <c r="AJ10" s="268">
        <v>18645.990000000002</v>
      </c>
      <c r="AK10" s="212">
        <v>30000</v>
      </c>
      <c r="AL10" s="216">
        <v>42583.86</v>
      </c>
      <c r="AM10" s="212">
        <v>0</v>
      </c>
      <c r="AN10" s="239">
        <v>0</v>
      </c>
      <c r="AO10" s="216">
        <v>9396276</v>
      </c>
      <c r="AP10" s="216">
        <v>10390130.970000001</v>
      </c>
      <c r="AQ10" s="216">
        <v>993854.97000000067</v>
      </c>
      <c r="AR10" s="216">
        <v>0</v>
      </c>
      <c r="AS10" s="216">
        <v>10451360.82</v>
      </c>
      <c r="AT10" s="213">
        <v>5474823.9400000004</v>
      </c>
      <c r="AU10" s="213">
        <v>4976536.88</v>
      </c>
      <c r="AV10" s="211">
        <v>0.5269254021732509</v>
      </c>
      <c r="AW10" s="211">
        <v>0.52383838184241349</v>
      </c>
      <c r="AX10" s="594" t="s">
        <v>25</v>
      </c>
      <c r="AY10" s="594" t="s">
        <v>25</v>
      </c>
      <c r="AZ10" s="275" t="s">
        <v>208</v>
      </c>
    </row>
    <row r="11" spans="1:52">
      <c r="A11" s="201">
        <v>13073089</v>
      </c>
      <c r="B11" s="200">
        <v>316</v>
      </c>
      <c r="C11" s="200" t="s">
        <v>33</v>
      </c>
      <c r="D11" s="212">
        <v>4002</v>
      </c>
      <c r="E11" s="212">
        <v>-519700</v>
      </c>
      <c r="F11" s="216">
        <v>20389.86</v>
      </c>
      <c r="G11" s="1034">
        <v>1</v>
      </c>
      <c r="H11" s="216" t="s">
        <v>24</v>
      </c>
      <c r="I11" s="216">
        <v>-287815.84999999998</v>
      </c>
      <c r="J11" s="212">
        <v>1</v>
      </c>
      <c r="K11" s="216">
        <v>2037347.79</v>
      </c>
      <c r="L11" s="230" t="s">
        <v>24</v>
      </c>
      <c r="M11" s="212">
        <v>1</v>
      </c>
      <c r="N11" s="216">
        <v>20943383.879999999</v>
      </c>
      <c r="O11" s="212">
        <v>0</v>
      </c>
      <c r="P11" s="216">
        <v>0</v>
      </c>
      <c r="Q11" s="212">
        <v>1</v>
      </c>
      <c r="R11" s="216">
        <v>1574435.33</v>
      </c>
      <c r="S11" s="212">
        <v>300</v>
      </c>
      <c r="T11" s="230">
        <v>1</v>
      </c>
      <c r="U11" s="212">
        <v>300</v>
      </c>
      <c r="V11" s="230">
        <v>0</v>
      </c>
      <c r="W11" s="212">
        <v>200</v>
      </c>
      <c r="X11" s="212">
        <v>1</v>
      </c>
      <c r="Y11" s="212">
        <v>0</v>
      </c>
      <c r="Z11" s="216">
        <v>505889.27</v>
      </c>
      <c r="AA11" s="216">
        <v>126.40911294352824</v>
      </c>
      <c r="AB11" s="230" t="s">
        <v>28</v>
      </c>
      <c r="AC11" s="230" t="s">
        <v>28</v>
      </c>
      <c r="AD11" s="230" t="s">
        <v>28</v>
      </c>
      <c r="AE11" s="216">
        <v>497397.77</v>
      </c>
      <c r="AF11" s="216"/>
      <c r="AG11" s="239">
        <v>20389.86</v>
      </c>
      <c r="AH11" s="239">
        <v>1574435.33</v>
      </c>
      <c r="AI11" s="212">
        <v>15500</v>
      </c>
      <c r="AJ11" s="268">
        <v>15358.76</v>
      </c>
      <c r="AK11" s="212">
        <v>0</v>
      </c>
      <c r="AL11" s="216">
        <v>0</v>
      </c>
      <c r="AM11" s="212">
        <v>0</v>
      </c>
      <c r="AN11" s="239">
        <v>0</v>
      </c>
      <c r="AO11" s="216">
        <v>1738776.83</v>
      </c>
      <c r="AP11" s="216">
        <v>1589934.78</v>
      </c>
      <c r="AQ11" s="216">
        <v>-148842.05000000005</v>
      </c>
      <c r="AR11" s="216">
        <v>1057617.78</v>
      </c>
      <c r="AS11" s="216">
        <v>2647552.56</v>
      </c>
      <c r="AT11" s="213">
        <v>1351587.47</v>
      </c>
      <c r="AU11" s="213">
        <v>1295965.0900000001</v>
      </c>
      <c r="AV11" s="211">
        <v>0.85008988230322247</v>
      </c>
      <c r="AW11" s="211">
        <v>0.51050449023002586</v>
      </c>
      <c r="AX11" s="594" t="s">
        <v>25</v>
      </c>
      <c r="AY11" s="594" t="s">
        <v>25</v>
      </c>
      <c r="AZ11" s="275" t="s">
        <v>208</v>
      </c>
    </row>
    <row r="12" spans="1:52">
      <c r="A12" s="201">
        <v>13073105</v>
      </c>
      <c r="B12" s="200">
        <v>317</v>
      </c>
      <c r="C12" s="200" t="s">
        <v>34</v>
      </c>
      <c r="D12" s="212">
        <v>3023</v>
      </c>
      <c r="E12" s="212">
        <v>118000</v>
      </c>
      <c r="F12" s="216">
        <v>118480.5</v>
      </c>
      <c r="G12" s="212">
        <v>1</v>
      </c>
      <c r="H12" s="216">
        <v>9433.5</v>
      </c>
      <c r="I12" s="216" t="s">
        <v>169</v>
      </c>
      <c r="J12" s="212">
        <v>1</v>
      </c>
      <c r="K12" s="216">
        <v>818177.14000000013</v>
      </c>
      <c r="L12" s="230" t="s">
        <v>169</v>
      </c>
      <c r="M12" s="212">
        <v>1</v>
      </c>
      <c r="N12" s="216">
        <v>20111530.129999999</v>
      </c>
      <c r="O12" s="212">
        <v>1</v>
      </c>
      <c r="P12" s="216">
        <v>32137.370000000112</v>
      </c>
      <c r="Q12" s="212">
        <v>1</v>
      </c>
      <c r="R12" s="216">
        <v>421748.4</v>
      </c>
      <c r="S12" s="212">
        <v>300</v>
      </c>
      <c r="T12" s="230">
        <v>0</v>
      </c>
      <c r="U12" s="212">
        <v>400</v>
      </c>
      <c r="V12" s="230">
        <v>0</v>
      </c>
      <c r="W12" s="212">
        <v>385</v>
      </c>
      <c r="X12" s="212">
        <v>0</v>
      </c>
      <c r="Y12" s="212">
        <v>0</v>
      </c>
      <c r="Z12" s="216">
        <v>2911101.96</v>
      </c>
      <c r="AA12" s="216">
        <v>962.98443929870984</v>
      </c>
      <c r="AB12" s="230" t="s">
        <v>28</v>
      </c>
      <c r="AC12" s="230" t="s">
        <v>28</v>
      </c>
      <c r="AD12" s="230" t="s">
        <v>28</v>
      </c>
      <c r="AE12" s="216">
        <v>770598.5</v>
      </c>
      <c r="AF12" s="216">
        <v>389611.02999999985</v>
      </c>
      <c r="AG12" s="239">
        <v>118480.5</v>
      </c>
      <c r="AH12" s="239">
        <v>389611.02999999985</v>
      </c>
      <c r="AI12" s="212">
        <v>7500</v>
      </c>
      <c r="AJ12" s="268">
        <v>7102.69</v>
      </c>
      <c r="AK12" s="212">
        <v>900</v>
      </c>
      <c r="AL12" s="216">
        <v>900</v>
      </c>
      <c r="AM12" s="212">
        <v>350000</v>
      </c>
      <c r="AN12" s="239">
        <v>403446.06</v>
      </c>
      <c r="AO12" s="216">
        <v>2347367.14</v>
      </c>
      <c r="AP12" s="216">
        <v>3239145.24</v>
      </c>
      <c r="AQ12" s="216">
        <v>891778.10000000009</v>
      </c>
      <c r="AR12" s="216">
        <v>189390.49</v>
      </c>
      <c r="AS12" s="216">
        <v>3428535.7300000004</v>
      </c>
      <c r="AT12" s="213">
        <v>1257952.1200000001</v>
      </c>
      <c r="AU12" s="213">
        <v>2170583.6100000003</v>
      </c>
      <c r="AV12" s="211">
        <v>0.38835928209258069</v>
      </c>
      <c r="AW12" s="211">
        <v>0.36690652192794848</v>
      </c>
      <c r="AX12" s="594" t="s">
        <v>25</v>
      </c>
      <c r="AY12" s="594" t="s">
        <v>25</v>
      </c>
      <c r="AZ12" s="275" t="s">
        <v>208</v>
      </c>
    </row>
    <row r="13" spans="1:52">
      <c r="A13" s="201">
        <v>13073005</v>
      </c>
      <c r="B13" s="200">
        <v>5351</v>
      </c>
      <c r="C13" s="200" t="s">
        <v>35</v>
      </c>
      <c r="D13" s="233">
        <v>958</v>
      </c>
      <c r="E13" s="233">
        <v>-105900</v>
      </c>
      <c r="F13" s="217">
        <v>-79341.850000000006</v>
      </c>
      <c r="G13" s="1034">
        <v>1</v>
      </c>
      <c r="H13" s="266" t="s">
        <v>24</v>
      </c>
      <c r="I13" s="217">
        <v>-148596.01999999999</v>
      </c>
      <c r="J13" s="233">
        <v>1</v>
      </c>
      <c r="K13" s="217">
        <v>192207.25</v>
      </c>
      <c r="L13" s="230" t="s">
        <v>24</v>
      </c>
      <c r="M13" s="233" t="s">
        <v>238</v>
      </c>
      <c r="N13" s="217" t="s">
        <v>238</v>
      </c>
      <c r="O13" s="233">
        <v>0</v>
      </c>
      <c r="P13" s="217" t="s">
        <v>24</v>
      </c>
      <c r="Q13" s="233">
        <v>1</v>
      </c>
      <c r="R13" s="217">
        <v>192207.25</v>
      </c>
      <c r="S13" s="233">
        <v>300</v>
      </c>
      <c r="T13" s="217">
        <v>0</v>
      </c>
      <c r="U13" s="233">
        <v>320</v>
      </c>
      <c r="V13" s="217">
        <v>1</v>
      </c>
      <c r="W13" s="233">
        <v>300</v>
      </c>
      <c r="X13" s="233">
        <v>1</v>
      </c>
      <c r="Y13" s="233">
        <v>0</v>
      </c>
      <c r="Z13" s="217">
        <v>0</v>
      </c>
      <c r="AA13" s="217">
        <v>0</v>
      </c>
      <c r="AB13" s="217" t="s">
        <v>28</v>
      </c>
      <c r="AC13" s="217" t="s">
        <v>28</v>
      </c>
      <c r="AD13" s="217" t="s">
        <v>28</v>
      </c>
      <c r="AE13" s="217">
        <v>-13919.52</v>
      </c>
      <c r="AF13" s="217">
        <v>-149112.04999999999</v>
      </c>
      <c r="AG13" s="240">
        <v>-79341.850000000006</v>
      </c>
      <c r="AH13" s="240">
        <v>192207.25</v>
      </c>
      <c r="AI13" s="233">
        <v>3600</v>
      </c>
      <c r="AJ13" s="270">
        <v>3786.52</v>
      </c>
      <c r="AK13" s="233">
        <v>0</v>
      </c>
      <c r="AL13" s="217">
        <v>0</v>
      </c>
      <c r="AM13" s="233">
        <v>0</v>
      </c>
      <c r="AN13" s="240">
        <v>0</v>
      </c>
      <c r="AO13" s="217">
        <v>292260.21000000002</v>
      </c>
      <c r="AP13" s="217">
        <v>294917.93</v>
      </c>
      <c r="AQ13" s="217">
        <v>2657.7199999999721</v>
      </c>
      <c r="AR13" s="217">
        <v>326660.2</v>
      </c>
      <c r="AS13" s="217">
        <v>621578.13</v>
      </c>
      <c r="AT13" s="217">
        <v>283440.58</v>
      </c>
      <c r="AU13" s="217">
        <v>338137.55</v>
      </c>
      <c r="AV13" s="217">
        <v>96.108290194495822</v>
      </c>
      <c r="AW13" s="217">
        <v>45.600153274375984</v>
      </c>
      <c r="AX13" s="217">
        <v>109925.99</v>
      </c>
      <c r="AY13" s="800">
        <v>18.23</v>
      </c>
      <c r="AZ13" s="275" t="s">
        <v>208</v>
      </c>
    </row>
    <row r="14" spans="1:52">
      <c r="A14" s="201">
        <v>13073037</v>
      </c>
      <c r="B14" s="200">
        <v>5351</v>
      </c>
      <c r="C14" s="200" t="s">
        <v>36</v>
      </c>
      <c r="D14" s="233">
        <v>743</v>
      </c>
      <c r="E14" s="233">
        <v>-30200</v>
      </c>
      <c r="F14" s="217">
        <v>17495.59</v>
      </c>
      <c r="G14" s="233">
        <v>1</v>
      </c>
      <c r="H14" s="217">
        <v>67225.17</v>
      </c>
      <c r="I14" s="217" t="s">
        <v>24</v>
      </c>
      <c r="J14" s="233">
        <v>1</v>
      </c>
      <c r="K14" s="217">
        <v>218592.33</v>
      </c>
      <c r="L14" s="230" t="s">
        <v>24</v>
      </c>
      <c r="M14" s="233" t="s">
        <v>238</v>
      </c>
      <c r="N14" s="217" t="s">
        <v>238</v>
      </c>
      <c r="O14" s="233">
        <v>0</v>
      </c>
      <c r="P14" s="217" t="s">
        <v>24</v>
      </c>
      <c r="Q14" s="233">
        <v>1</v>
      </c>
      <c r="R14" s="217">
        <v>218592.33</v>
      </c>
      <c r="S14" s="233">
        <v>300</v>
      </c>
      <c r="T14" s="217">
        <v>0</v>
      </c>
      <c r="U14" s="233">
        <v>350</v>
      </c>
      <c r="V14" s="217">
        <v>0</v>
      </c>
      <c r="W14" s="233">
        <v>380</v>
      </c>
      <c r="X14" s="233">
        <v>0</v>
      </c>
      <c r="Y14" s="233">
        <v>0</v>
      </c>
      <c r="Z14" s="217">
        <v>256988.35</v>
      </c>
      <c r="AA14" s="217">
        <v>345.87934051144009</v>
      </c>
      <c r="AB14" s="217" t="s">
        <v>28</v>
      </c>
      <c r="AC14" s="217" t="s">
        <v>28</v>
      </c>
      <c r="AD14" s="217" t="s">
        <v>28</v>
      </c>
      <c r="AE14" s="217">
        <v>12388.1</v>
      </c>
      <c r="AF14" s="217">
        <v>48572.58</v>
      </c>
      <c r="AG14" s="240">
        <v>17495.59</v>
      </c>
      <c r="AH14" s="240">
        <v>218592.33</v>
      </c>
      <c r="AI14" s="233">
        <v>2700</v>
      </c>
      <c r="AJ14" s="270">
        <v>2842.39</v>
      </c>
      <c r="AK14" s="233">
        <v>0</v>
      </c>
      <c r="AL14" s="217">
        <v>0</v>
      </c>
      <c r="AM14" s="233">
        <v>0</v>
      </c>
      <c r="AN14" s="240">
        <v>0</v>
      </c>
      <c r="AO14" s="217">
        <v>256992.52</v>
      </c>
      <c r="AP14" s="217">
        <v>314714.28999999998</v>
      </c>
      <c r="AQ14" s="217">
        <v>57721.76999999999</v>
      </c>
      <c r="AR14" s="217">
        <v>236554.05</v>
      </c>
      <c r="AS14" s="217">
        <v>551268.34</v>
      </c>
      <c r="AT14" s="217">
        <v>233120.56</v>
      </c>
      <c r="AU14" s="217">
        <v>318147.77999999997</v>
      </c>
      <c r="AV14" s="217">
        <v>74.073713017607176</v>
      </c>
      <c r="AW14" s="217">
        <v>42.288037074648621</v>
      </c>
      <c r="AX14" s="217">
        <v>90410.51</v>
      </c>
      <c r="AY14" s="800">
        <v>18.23</v>
      </c>
      <c r="AZ14" s="275" t="s">
        <v>208</v>
      </c>
    </row>
    <row r="15" spans="1:52">
      <c r="A15" s="201">
        <v>13073044</v>
      </c>
      <c r="B15" s="200">
        <v>5351</v>
      </c>
      <c r="C15" s="200" t="s">
        <v>37</v>
      </c>
      <c r="D15" s="233">
        <v>633</v>
      </c>
      <c r="E15" s="233">
        <v>-38000</v>
      </c>
      <c r="F15" s="217">
        <v>-3741.71</v>
      </c>
      <c r="G15" s="1034">
        <v>1</v>
      </c>
      <c r="H15" s="217" t="s">
        <v>24</v>
      </c>
      <c r="I15" s="217">
        <v>-146284.88</v>
      </c>
      <c r="J15" s="233">
        <v>1</v>
      </c>
      <c r="K15" s="217">
        <v>22087</v>
      </c>
      <c r="L15" s="230" t="s">
        <v>24</v>
      </c>
      <c r="M15" s="233" t="s">
        <v>238</v>
      </c>
      <c r="N15" s="217" t="s">
        <v>238</v>
      </c>
      <c r="O15" s="233">
        <v>0</v>
      </c>
      <c r="P15" s="217" t="s">
        <v>24</v>
      </c>
      <c r="Q15" s="233">
        <v>1</v>
      </c>
      <c r="R15" s="217">
        <v>22087</v>
      </c>
      <c r="S15" s="233">
        <v>320</v>
      </c>
      <c r="T15" s="217">
        <v>0</v>
      </c>
      <c r="U15" s="233">
        <v>350</v>
      </c>
      <c r="V15" s="217">
        <v>0</v>
      </c>
      <c r="W15" s="233">
        <v>300</v>
      </c>
      <c r="X15" s="233">
        <v>1</v>
      </c>
      <c r="Y15" s="233">
        <v>0</v>
      </c>
      <c r="Z15" s="217">
        <v>13833.22</v>
      </c>
      <c r="AA15" s="217">
        <v>21.853428120063189</v>
      </c>
      <c r="AB15" s="217" t="s">
        <v>28</v>
      </c>
      <c r="AC15" s="217" t="s">
        <v>28</v>
      </c>
      <c r="AD15" s="217" t="s">
        <v>28</v>
      </c>
      <c r="AE15" s="217">
        <v>-26342.05</v>
      </c>
      <c r="AF15" s="217">
        <v>-127728.22</v>
      </c>
      <c r="AG15" s="240">
        <v>-3741.71</v>
      </c>
      <c r="AH15" s="240">
        <v>22087</v>
      </c>
      <c r="AI15" s="233">
        <v>1800</v>
      </c>
      <c r="AJ15" s="270">
        <v>2029.15</v>
      </c>
      <c r="AK15" s="233">
        <v>0</v>
      </c>
      <c r="AL15" s="217">
        <v>0</v>
      </c>
      <c r="AM15" s="233">
        <v>0</v>
      </c>
      <c r="AN15" s="240">
        <v>0</v>
      </c>
      <c r="AO15" s="217">
        <v>280892.28999999998</v>
      </c>
      <c r="AP15" s="217">
        <v>304394.34999999998</v>
      </c>
      <c r="AQ15" s="217">
        <v>23502.059999999998</v>
      </c>
      <c r="AR15" s="217">
        <v>170008.7</v>
      </c>
      <c r="AS15" s="217">
        <v>474403.05</v>
      </c>
      <c r="AT15" s="217">
        <v>215343.8</v>
      </c>
      <c r="AU15" s="217">
        <v>259059.25</v>
      </c>
      <c r="AV15" s="217">
        <v>70.745005615248772</v>
      </c>
      <c r="AW15" s="217">
        <v>45.392583373989694</v>
      </c>
      <c r="AX15" s="217">
        <v>83516.19</v>
      </c>
      <c r="AY15" s="800">
        <v>18.23</v>
      </c>
      <c r="AZ15" s="275" t="s">
        <v>208</v>
      </c>
    </row>
    <row r="16" spans="1:52">
      <c r="A16" s="201">
        <v>13073046</v>
      </c>
      <c r="B16" s="200">
        <v>5351</v>
      </c>
      <c r="C16" s="200" t="s">
        <v>38</v>
      </c>
      <c r="D16" s="233">
        <v>1766</v>
      </c>
      <c r="E16" s="233">
        <v>-316700</v>
      </c>
      <c r="F16" s="217">
        <v>-261462.94</v>
      </c>
      <c r="G16" s="1034">
        <v>1</v>
      </c>
      <c r="H16" s="217" t="s">
        <v>24</v>
      </c>
      <c r="I16" s="217">
        <v>-401054.76</v>
      </c>
      <c r="J16" s="233">
        <v>0</v>
      </c>
      <c r="K16" s="217">
        <v>0</v>
      </c>
      <c r="L16" s="230" t="s">
        <v>24</v>
      </c>
      <c r="M16" s="233" t="s">
        <v>238</v>
      </c>
      <c r="N16" s="217" t="s">
        <v>238</v>
      </c>
      <c r="O16" s="233">
        <v>0</v>
      </c>
      <c r="P16" s="217" t="s">
        <v>24</v>
      </c>
      <c r="Q16" s="233">
        <v>0</v>
      </c>
      <c r="R16" s="217">
        <v>0</v>
      </c>
      <c r="S16" s="233">
        <v>300</v>
      </c>
      <c r="T16" s="217">
        <v>0</v>
      </c>
      <c r="U16" s="233">
        <v>350</v>
      </c>
      <c r="V16" s="217">
        <v>0</v>
      </c>
      <c r="W16" s="233">
        <v>300</v>
      </c>
      <c r="X16" s="233">
        <v>1</v>
      </c>
      <c r="Y16" s="233">
        <v>0</v>
      </c>
      <c r="Z16" s="217">
        <v>893827.56</v>
      </c>
      <c r="AA16" s="217">
        <v>506.13112117780298</v>
      </c>
      <c r="AB16" s="217" t="s">
        <v>28</v>
      </c>
      <c r="AC16" s="217" t="s">
        <v>28</v>
      </c>
      <c r="AD16" s="217" t="s">
        <v>28</v>
      </c>
      <c r="AE16" s="217">
        <v>-317414.65999999997</v>
      </c>
      <c r="AF16" s="217">
        <v>-411381.45</v>
      </c>
      <c r="AG16" s="240">
        <v>-261462.94</v>
      </c>
      <c r="AH16" s="240">
        <v>-87626.86</v>
      </c>
      <c r="AI16" s="233">
        <v>4700</v>
      </c>
      <c r="AJ16" s="270">
        <v>4906.6400000000003</v>
      </c>
      <c r="AK16" s="233">
        <v>0</v>
      </c>
      <c r="AL16" s="217">
        <v>0</v>
      </c>
      <c r="AM16" s="233">
        <v>0</v>
      </c>
      <c r="AN16" s="240">
        <v>0</v>
      </c>
      <c r="AO16" s="217">
        <v>1582389.17</v>
      </c>
      <c r="AP16" s="217">
        <v>1504772.78</v>
      </c>
      <c r="AQ16" s="217">
        <v>-77616.389999999898</v>
      </c>
      <c r="AR16" s="217">
        <v>0</v>
      </c>
      <c r="AS16" s="217">
        <v>1504772.78</v>
      </c>
      <c r="AT16" s="217">
        <v>755344.76</v>
      </c>
      <c r="AU16" s="217">
        <v>749428.02</v>
      </c>
      <c r="AV16" s="217">
        <v>50.196599117110566</v>
      </c>
      <c r="AW16" s="217">
        <v>50.196599117110566</v>
      </c>
      <c r="AX16" s="217">
        <v>292943.28999999998</v>
      </c>
      <c r="AY16" s="800">
        <v>18.23</v>
      </c>
      <c r="AZ16" s="275" t="s">
        <v>208</v>
      </c>
    </row>
    <row r="17" spans="1:52">
      <c r="A17" s="201">
        <v>13073066</v>
      </c>
      <c r="B17" s="200">
        <v>5351</v>
      </c>
      <c r="C17" s="200" t="s">
        <v>39</v>
      </c>
      <c r="D17" s="233">
        <v>1003</v>
      </c>
      <c r="E17" s="233">
        <v>-461300</v>
      </c>
      <c r="F17" s="217">
        <v>-96998.17</v>
      </c>
      <c r="G17" s="1034">
        <v>1</v>
      </c>
      <c r="H17" s="217" t="s">
        <v>24</v>
      </c>
      <c r="I17" s="217">
        <v>-73525.19</v>
      </c>
      <c r="J17" s="233">
        <v>1</v>
      </c>
      <c r="K17" s="217">
        <v>118151.54</v>
      </c>
      <c r="L17" s="230" t="s">
        <v>24</v>
      </c>
      <c r="M17" s="233" t="s">
        <v>238</v>
      </c>
      <c r="N17" s="217" t="s">
        <v>238</v>
      </c>
      <c r="O17" s="233">
        <v>0</v>
      </c>
      <c r="P17" s="217" t="s">
        <v>24</v>
      </c>
      <c r="Q17" s="233">
        <v>1</v>
      </c>
      <c r="R17" s="217">
        <v>118151.54</v>
      </c>
      <c r="S17" s="233">
        <v>300</v>
      </c>
      <c r="T17" s="217">
        <v>0</v>
      </c>
      <c r="U17" s="233">
        <v>350</v>
      </c>
      <c r="V17" s="217">
        <v>0</v>
      </c>
      <c r="W17" s="233">
        <v>300</v>
      </c>
      <c r="X17" s="233">
        <v>1</v>
      </c>
      <c r="Y17" s="233">
        <v>0</v>
      </c>
      <c r="Z17" s="217">
        <v>69615</v>
      </c>
      <c r="AA17" s="217">
        <v>69.406779661016955</v>
      </c>
      <c r="AB17" s="217" t="s">
        <v>28</v>
      </c>
      <c r="AC17" s="217" t="s">
        <v>28</v>
      </c>
      <c r="AD17" s="217" t="s">
        <v>28</v>
      </c>
      <c r="AE17" s="217">
        <v>-87141.39</v>
      </c>
      <c r="AF17" s="217">
        <v>-85290.99</v>
      </c>
      <c r="AG17" s="240">
        <v>-96998.11</v>
      </c>
      <c r="AH17" s="240">
        <v>118151.54</v>
      </c>
      <c r="AI17" s="233">
        <v>3300</v>
      </c>
      <c r="AJ17" s="270">
        <v>3541.66</v>
      </c>
      <c r="AK17" s="233">
        <v>0</v>
      </c>
      <c r="AL17" s="217">
        <v>0</v>
      </c>
      <c r="AM17" s="233">
        <v>0</v>
      </c>
      <c r="AN17" s="240">
        <v>0</v>
      </c>
      <c r="AO17" s="217">
        <v>429191.05</v>
      </c>
      <c r="AP17" s="217">
        <v>434458.47</v>
      </c>
      <c r="AQ17" s="217">
        <v>5267.4199999999837</v>
      </c>
      <c r="AR17" s="217">
        <v>272977.44</v>
      </c>
      <c r="AS17" s="217">
        <v>707435.90999999992</v>
      </c>
      <c r="AT17" s="217">
        <v>331655.52</v>
      </c>
      <c r="AU17" s="217">
        <v>375780.3899999999</v>
      </c>
      <c r="AV17" s="217">
        <v>76.337680791445976</v>
      </c>
      <c r="AW17" s="217">
        <v>46.881352121353302</v>
      </c>
      <c r="AX17" s="217">
        <v>128625.05</v>
      </c>
      <c r="AY17" s="800">
        <v>18.23</v>
      </c>
      <c r="AZ17" s="275" t="s">
        <v>208</v>
      </c>
    </row>
    <row r="18" spans="1:52">
      <c r="A18" s="201">
        <v>13073068</v>
      </c>
      <c r="B18" s="200">
        <v>5351</v>
      </c>
      <c r="C18" s="200" t="s">
        <v>40</v>
      </c>
      <c r="D18" s="233">
        <v>2014</v>
      </c>
      <c r="E18" s="233">
        <v>-41700</v>
      </c>
      <c r="F18" s="217">
        <v>92409.25</v>
      </c>
      <c r="G18" s="233">
        <v>1</v>
      </c>
      <c r="H18" s="217">
        <v>51401.440000000002</v>
      </c>
      <c r="I18" s="217" t="s">
        <v>24</v>
      </c>
      <c r="J18" s="233">
        <v>1</v>
      </c>
      <c r="K18" s="217">
        <v>118605.46</v>
      </c>
      <c r="L18" s="230" t="s">
        <v>24</v>
      </c>
      <c r="M18" s="233" t="s">
        <v>238</v>
      </c>
      <c r="N18" s="217" t="s">
        <v>238</v>
      </c>
      <c r="O18" s="233">
        <v>0</v>
      </c>
      <c r="P18" s="217" t="s">
        <v>24</v>
      </c>
      <c r="Q18" s="233">
        <v>1</v>
      </c>
      <c r="R18" s="217">
        <v>118605.46</v>
      </c>
      <c r="S18" s="233">
        <v>300</v>
      </c>
      <c r="T18" s="217">
        <v>0</v>
      </c>
      <c r="U18" s="233">
        <v>350</v>
      </c>
      <c r="V18" s="217">
        <v>0</v>
      </c>
      <c r="W18" s="233">
        <v>380</v>
      </c>
      <c r="X18" s="233">
        <v>0</v>
      </c>
      <c r="Y18" s="233">
        <v>0</v>
      </c>
      <c r="Z18" s="217">
        <v>1262482.54</v>
      </c>
      <c r="AA18" s="217">
        <v>626.85329692154914</v>
      </c>
      <c r="AB18" s="217" t="s">
        <v>28</v>
      </c>
      <c r="AC18" s="217" t="s">
        <v>28</v>
      </c>
      <c r="AD18" s="217" t="s">
        <v>28</v>
      </c>
      <c r="AE18" s="217">
        <v>125741.98</v>
      </c>
      <c r="AF18" s="217">
        <v>-72609.48</v>
      </c>
      <c r="AG18" s="240">
        <v>92409.29</v>
      </c>
      <c r="AH18" s="240">
        <v>45995.58</v>
      </c>
      <c r="AI18" s="233">
        <v>4100</v>
      </c>
      <c r="AJ18" s="270">
        <v>4319.1400000000003</v>
      </c>
      <c r="AK18" s="233">
        <v>0</v>
      </c>
      <c r="AL18" s="217">
        <v>0</v>
      </c>
      <c r="AM18" s="233">
        <v>0</v>
      </c>
      <c r="AN18" s="240">
        <v>0</v>
      </c>
      <c r="AO18" s="217">
        <v>785706.72</v>
      </c>
      <c r="AP18" s="217">
        <v>825748.33</v>
      </c>
      <c r="AQ18" s="217">
        <v>40041.609999999986</v>
      </c>
      <c r="AR18" s="217">
        <v>585345.87</v>
      </c>
      <c r="AS18" s="217">
        <v>1411094.2</v>
      </c>
      <c r="AT18" s="217">
        <v>642499.88</v>
      </c>
      <c r="AU18" s="217">
        <v>768594.32</v>
      </c>
      <c r="AV18" s="217">
        <v>77.808196112246449</v>
      </c>
      <c r="AW18" s="217">
        <v>45.532033226413944</v>
      </c>
      <c r="AX18" s="217">
        <v>249178.97</v>
      </c>
      <c r="AY18" s="800">
        <v>18.23</v>
      </c>
      <c r="AZ18" s="275" t="s">
        <v>208</v>
      </c>
    </row>
    <row r="19" spans="1:52">
      <c r="A19" s="201">
        <v>13073009</v>
      </c>
      <c r="B19" s="200">
        <v>5352</v>
      </c>
      <c r="C19" s="200" t="s">
        <v>41</v>
      </c>
      <c r="D19" s="219">
        <v>8543</v>
      </c>
      <c r="E19" s="219">
        <v>-285530</v>
      </c>
      <c r="F19" s="221">
        <v>596368.87</v>
      </c>
      <c r="G19" s="219">
        <v>0</v>
      </c>
      <c r="H19" s="221">
        <v>0</v>
      </c>
      <c r="I19" s="221">
        <v>-523755.88</v>
      </c>
      <c r="J19" s="219">
        <v>0</v>
      </c>
      <c r="K19" s="221">
        <v>-387410.89</v>
      </c>
      <c r="L19" s="271" t="s">
        <v>239</v>
      </c>
      <c r="M19" s="219">
        <v>1</v>
      </c>
      <c r="N19" s="875" t="s">
        <v>240</v>
      </c>
      <c r="O19" s="219">
        <v>0</v>
      </c>
      <c r="P19" s="221">
        <v>0</v>
      </c>
      <c r="Q19" s="219">
        <v>1</v>
      </c>
      <c r="R19" s="221">
        <v>833596.7</v>
      </c>
      <c r="S19" s="219">
        <v>250</v>
      </c>
      <c r="T19" s="220">
        <v>1</v>
      </c>
      <c r="U19" s="219">
        <v>360</v>
      </c>
      <c r="V19" s="220">
        <v>0</v>
      </c>
      <c r="W19" s="219">
        <v>345</v>
      </c>
      <c r="X19" s="219">
        <v>0</v>
      </c>
      <c r="Y19" s="219">
        <v>0</v>
      </c>
      <c r="Z19" s="221">
        <v>10188572.67</v>
      </c>
      <c r="AA19" s="221">
        <v>1192.6223422685239</v>
      </c>
      <c r="AB19" s="220" t="s">
        <v>32</v>
      </c>
      <c r="AC19" s="220" t="s">
        <v>28</v>
      </c>
      <c r="AD19" s="220"/>
      <c r="AE19" s="221">
        <v>1017038.54</v>
      </c>
      <c r="AF19" s="221">
        <v>136344.99</v>
      </c>
      <c r="AG19" s="241">
        <v>596368.87</v>
      </c>
      <c r="AH19" s="241">
        <v>833596.7</v>
      </c>
      <c r="AI19" s="219">
        <v>25500</v>
      </c>
      <c r="AJ19" s="269">
        <v>26838.89</v>
      </c>
      <c r="AK19" s="219">
        <v>75000</v>
      </c>
      <c r="AL19" s="221">
        <v>58787.88</v>
      </c>
      <c r="AM19" s="219">
        <v>35000</v>
      </c>
      <c r="AN19" s="241">
        <v>41877.9</v>
      </c>
      <c r="AO19" s="221">
        <v>3423680</v>
      </c>
      <c r="AP19" s="221">
        <v>3684003</v>
      </c>
      <c r="AQ19" s="221">
        <v>260323</v>
      </c>
      <c r="AR19" s="221">
        <v>2396255</v>
      </c>
      <c r="AS19" s="221">
        <v>6080258</v>
      </c>
      <c r="AT19" s="215">
        <v>2858994.05</v>
      </c>
      <c r="AU19" s="215">
        <v>3221263.95</v>
      </c>
      <c r="AV19" s="211">
        <v>0.77605638486179296</v>
      </c>
      <c r="AW19" s="211">
        <v>0.47020933157770606</v>
      </c>
      <c r="AX19" s="215">
        <v>1137688.8799999999</v>
      </c>
      <c r="AY19" s="797">
        <v>18.702999999999999</v>
      </c>
      <c r="AZ19" s="275" t="s">
        <v>208</v>
      </c>
    </row>
    <row r="20" spans="1:52">
      <c r="A20" s="201">
        <v>13073018</v>
      </c>
      <c r="B20" s="200">
        <v>5352</v>
      </c>
      <c r="C20" s="200" t="s">
        <v>42</v>
      </c>
      <c r="D20" s="219">
        <v>462</v>
      </c>
      <c r="E20" s="219">
        <v>-51820</v>
      </c>
      <c r="F20" s="221">
        <v>-11692.72</v>
      </c>
      <c r="G20" s="219">
        <v>0</v>
      </c>
      <c r="H20" s="221">
        <v>0</v>
      </c>
      <c r="I20" s="221">
        <v>-35120.32</v>
      </c>
      <c r="J20" s="219">
        <v>0</v>
      </c>
      <c r="K20" s="221">
        <v>-23368.67</v>
      </c>
      <c r="L20" s="271" t="s">
        <v>239</v>
      </c>
      <c r="M20" s="219">
        <v>1</v>
      </c>
      <c r="N20" s="876"/>
      <c r="O20" s="219">
        <v>0</v>
      </c>
      <c r="P20" s="221">
        <v>0</v>
      </c>
      <c r="Q20" s="219">
        <v>0</v>
      </c>
      <c r="R20" s="221">
        <v>0</v>
      </c>
      <c r="S20" s="219">
        <v>250</v>
      </c>
      <c r="T20" s="220">
        <v>1</v>
      </c>
      <c r="U20" s="219">
        <v>350</v>
      </c>
      <c r="V20" s="220">
        <v>0</v>
      </c>
      <c r="W20" s="219">
        <v>340</v>
      </c>
      <c r="X20" s="219">
        <v>0</v>
      </c>
      <c r="Y20" s="219">
        <v>0</v>
      </c>
      <c r="Z20" s="221">
        <v>403387.78</v>
      </c>
      <c r="AA20" s="221">
        <v>873.133722943723</v>
      </c>
      <c r="AB20" s="220" t="s">
        <v>32</v>
      </c>
      <c r="AC20" s="220" t="s">
        <v>28</v>
      </c>
      <c r="AD20" s="220"/>
      <c r="AE20" s="221">
        <v>-18895.73</v>
      </c>
      <c r="AF20" s="221">
        <v>8751.65</v>
      </c>
      <c r="AG20" s="241">
        <v>-11692.72</v>
      </c>
      <c r="AH20" s="241">
        <v>-22603.99</v>
      </c>
      <c r="AI20" s="219">
        <v>2600</v>
      </c>
      <c r="AJ20" s="269">
        <v>2568.0700000000002</v>
      </c>
      <c r="AK20" s="219">
        <v>0</v>
      </c>
      <c r="AL20" s="221">
        <v>0</v>
      </c>
      <c r="AM20" s="219">
        <v>1720</v>
      </c>
      <c r="AN20" s="241">
        <v>2049.6999999999998</v>
      </c>
      <c r="AO20" s="221">
        <v>180530</v>
      </c>
      <c r="AP20" s="221">
        <v>185713</v>
      </c>
      <c r="AQ20" s="221">
        <v>5183</v>
      </c>
      <c r="AR20" s="221">
        <v>131920.54999999999</v>
      </c>
      <c r="AS20" s="221">
        <v>317633.55</v>
      </c>
      <c r="AT20" s="215">
        <v>162574.62</v>
      </c>
      <c r="AU20" s="215">
        <v>155058.93</v>
      </c>
      <c r="AV20" s="211">
        <v>0.87540786051595743</v>
      </c>
      <c r="AW20" s="211">
        <v>0.51183075591353622</v>
      </c>
      <c r="AX20" s="215">
        <v>64694.04</v>
      </c>
      <c r="AY20" s="797">
        <v>18.702999999999999</v>
      </c>
      <c r="AZ20" s="275" t="s">
        <v>208</v>
      </c>
    </row>
    <row r="21" spans="1:52">
      <c r="A21" s="201">
        <v>13073025</v>
      </c>
      <c r="B21" s="200">
        <v>5352</v>
      </c>
      <c r="C21" s="200" t="s">
        <v>43</v>
      </c>
      <c r="D21" s="219">
        <v>774</v>
      </c>
      <c r="E21" s="219">
        <v>85900</v>
      </c>
      <c r="F21" s="221">
        <v>42104.13</v>
      </c>
      <c r="G21" s="219">
        <v>0</v>
      </c>
      <c r="H21" s="221">
        <v>0</v>
      </c>
      <c r="I21" s="221">
        <v>-2822.25</v>
      </c>
      <c r="J21" s="219">
        <v>1</v>
      </c>
      <c r="K21" s="221">
        <v>304994.74</v>
      </c>
      <c r="L21" s="230" t="s">
        <v>24</v>
      </c>
      <c r="M21" s="219">
        <v>1</v>
      </c>
      <c r="N21" s="876"/>
      <c r="O21" s="219">
        <v>1</v>
      </c>
      <c r="P21" s="221">
        <v>-135298.63</v>
      </c>
      <c r="Q21" s="219">
        <v>1</v>
      </c>
      <c r="R21" s="221">
        <v>68399.320000000007</v>
      </c>
      <c r="S21" s="219">
        <v>350</v>
      </c>
      <c r="T21" s="220">
        <v>0</v>
      </c>
      <c r="U21" s="219">
        <v>350</v>
      </c>
      <c r="V21" s="220">
        <v>0</v>
      </c>
      <c r="W21" s="219">
        <v>350</v>
      </c>
      <c r="X21" s="219">
        <v>0</v>
      </c>
      <c r="Y21" s="219">
        <v>0</v>
      </c>
      <c r="Z21" s="221">
        <v>1258500.3799999999</v>
      </c>
      <c r="AA21" s="221">
        <v>1625.9694832041341</v>
      </c>
      <c r="AB21" s="220" t="s">
        <v>28</v>
      </c>
      <c r="AC21" s="220" t="s">
        <v>28</v>
      </c>
      <c r="AD21" s="220" t="s">
        <v>28</v>
      </c>
      <c r="AE21" s="221">
        <v>-87879.96</v>
      </c>
      <c r="AF21" s="221">
        <v>307816.99</v>
      </c>
      <c r="AG21" s="241">
        <v>42104.13</v>
      </c>
      <c r="AH21" s="241">
        <v>-66899.31</v>
      </c>
      <c r="AI21" s="219">
        <v>3010</v>
      </c>
      <c r="AJ21" s="269">
        <v>2996.67</v>
      </c>
      <c r="AK21" s="219">
        <v>0</v>
      </c>
      <c r="AL21" s="221">
        <v>0</v>
      </c>
      <c r="AM21" s="219">
        <v>29020</v>
      </c>
      <c r="AN21" s="241">
        <v>30171.96</v>
      </c>
      <c r="AO21" s="221">
        <v>237657</v>
      </c>
      <c r="AP21" s="221">
        <v>269084</v>
      </c>
      <c r="AQ21" s="221">
        <v>31427</v>
      </c>
      <c r="AR21" s="221">
        <v>264046.40000000002</v>
      </c>
      <c r="AS21" s="221">
        <v>533130.4</v>
      </c>
      <c r="AT21" s="215">
        <v>241538.45</v>
      </c>
      <c r="AU21" s="215">
        <v>291591.95</v>
      </c>
      <c r="AV21" s="211">
        <v>0.89763215204174163</v>
      </c>
      <c r="AW21" s="211">
        <v>0.45305698193162497</v>
      </c>
      <c r="AX21" s="215">
        <v>96115.93</v>
      </c>
      <c r="AY21" s="797">
        <v>18.702999999999999</v>
      </c>
      <c r="AZ21" s="275" t="s">
        <v>208</v>
      </c>
    </row>
    <row r="22" spans="1:52">
      <c r="A22" s="201">
        <v>13073042</v>
      </c>
      <c r="B22" s="200">
        <v>5352</v>
      </c>
      <c r="C22" s="200" t="s">
        <v>44</v>
      </c>
      <c r="D22" s="219">
        <v>214</v>
      </c>
      <c r="E22" s="219">
        <v>-7600</v>
      </c>
      <c r="F22" s="221">
        <v>21262.76</v>
      </c>
      <c r="G22" s="219">
        <v>1</v>
      </c>
      <c r="H22" s="221">
        <v>21072.54</v>
      </c>
      <c r="I22" s="221">
        <v>0</v>
      </c>
      <c r="J22" s="219">
        <v>1</v>
      </c>
      <c r="K22" s="221">
        <v>83821.5</v>
      </c>
      <c r="L22" s="230" t="s">
        <v>24</v>
      </c>
      <c r="M22" s="219">
        <v>1</v>
      </c>
      <c r="N22" s="876"/>
      <c r="O22" s="219">
        <v>0</v>
      </c>
      <c r="P22" s="221">
        <v>0</v>
      </c>
      <c r="Q22" s="219">
        <v>1</v>
      </c>
      <c r="R22" s="221">
        <v>70055.97</v>
      </c>
      <c r="S22" s="219">
        <v>350</v>
      </c>
      <c r="T22" s="220">
        <v>0</v>
      </c>
      <c r="U22" s="219">
        <v>350</v>
      </c>
      <c r="V22" s="220">
        <v>0</v>
      </c>
      <c r="W22" s="219">
        <v>350</v>
      </c>
      <c r="X22" s="219">
        <v>0</v>
      </c>
      <c r="Y22" s="219">
        <v>0</v>
      </c>
      <c r="Z22" s="221">
        <v>950.84</v>
      </c>
      <c r="AA22" s="221">
        <v>4.4431775700934582</v>
      </c>
      <c r="AB22" s="220" t="s">
        <v>28</v>
      </c>
      <c r="AC22" s="220" t="s">
        <v>28</v>
      </c>
      <c r="AD22" s="220" t="s">
        <v>28</v>
      </c>
      <c r="AE22" s="221">
        <v>23397.75</v>
      </c>
      <c r="AF22" s="221">
        <v>62748.959999999999</v>
      </c>
      <c r="AG22" s="241">
        <v>21262.76</v>
      </c>
      <c r="AH22" s="241">
        <v>70055.97</v>
      </c>
      <c r="AI22" s="219">
        <v>1000</v>
      </c>
      <c r="AJ22" s="269">
        <v>962.87</v>
      </c>
      <c r="AK22" s="219">
        <v>0</v>
      </c>
      <c r="AL22" s="221">
        <v>0</v>
      </c>
      <c r="AM22" s="219">
        <v>1290</v>
      </c>
      <c r="AN22" s="241">
        <v>1863.93</v>
      </c>
      <c r="AO22" s="221">
        <v>104074</v>
      </c>
      <c r="AP22" s="221">
        <v>116064</v>
      </c>
      <c r="AQ22" s="221">
        <v>11990</v>
      </c>
      <c r="AR22" s="221">
        <v>48387.74</v>
      </c>
      <c r="AS22" s="221">
        <v>164451.74</v>
      </c>
      <c r="AT22" s="215">
        <v>77080.92</v>
      </c>
      <c r="AU22" s="215">
        <v>87370.819999999992</v>
      </c>
      <c r="AV22" s="211">
        <v>0.66412427626137305</v>
      </c>
      <c r="AW22" s="211">
        <v>0.46871452986754658</v>
      </c>
      <c r="AX22" s="215">
        <v>30673.11</v>
      </c>
      <c r="AY22" s="797">
        <v>18.702999999999999</v>
      </c>
      <c r="AZ22" s="275" t="s">
        <v>208</v>
      </c>
    </row>
    <row r="23" spans="1:52">
      <c r="A23" s="201">
        <v>13073043</v>
      </c>
      <c r="B23" s="200">
        <v>5352</v>
      </c>
      <c r="C23" s="200" t="s">
        <v>45</v>
      </c>
      <c r="D23" s="219">
        <v>508</v>
      </c>
      <c r="E23" s="219">
        <v>-33870</v>
      </c>
      <c r="F23" s="221">
        <v>51577.4</v>
      </c>
      <c r="G23" s="219">
        <v>1</v>
      </c>
      <c r="H23" s="221">
        <v>50847.47</v>
      </c>
      <c r="I23" s="221">
        <v>0</v>
      </c>
      <c r="J23" s="219">
        <v>1</v>
      </c>
      <c r="K23" s="221">
        <v>141457.28</v>
      </c>
      <c r="L23" s="230" t="s">
        <v>24</v>
      </c>
      <c r="M23" s="219">
        <v>1</v>
      </c>
      <c r="N23" s="876"/>
      <c r="O23" s="219">
        <v>0</v>
      </c>
      <c r="P23" s="221">
        <v>0</v>
      </c>
      <c r="Q23" s="219">
        <v>1</v>
      </c>
      <c r="R23" s="221">
        <v>333487.53000000003</v>
      </c>
      <c r="S23" s="219">
        <v>265</v>
      </c>
      <c r="T23" s="220">
        <v>1</v>
      </c>
      <c r="U23" s="219">
        <v>350</v>
      </c>
      <c r="V23" s="220">
        <v>0</v>
      </c>
      <c r="W23" s="219">
        <v>340</v>
      </c>
      <c r="X23" s="219">
        <v>0</v>
      </c>
      <c r="Y23" s="219">
        <v>0</v>
      </c>
      <c r="Z23" s="221">
        <v>295000</v>
      </c>
      <c r="AA23" s="221">
        <v>580.70866141732279</v>
      </c>
      <c r="AB23" s="220" t="s">
        <v>32</v>
      </c>
      <c r="AC23" s="220" t="s">
        <v>28</v>
      </c>
      <c r="AD23" s="220"/>
      <c r="AE23" s="221">
        <v>25925.33</v>
      </c>
      <c r="AF23" s="221">
        <v>90609.81</v>
      </c>
      <c r="AG23" s="241">
        <v>51577.4</v>
      </c>
      <c r="AH23" s="241">
        <v>333487.53000000003</v>
      </c>
      <c r="AI23" s="219">
        <v>2580</v>
      </c>
      <c r="AJ23" s="269">
        <v>2568.34</v>
      </c>
      <c r="AK23" s="219">
        <v>0</v>
      </c>
      <c r="AL23" s="221">
        <v>0</v>
      </c>
      <c r="AM23" s="219">
        <v>3620</v>
      </c>
      <c r="AN23" s="273">
        <v>3810.1</v>
      </c>
      <c r="AO23" s="221">
        <v>179884</v>
      </c>
      <c r="AP23" s="221">
        <v>212815</v>
      </c>
      <c r="AQ23" s="221">
        <v>32931</v>
      </c>
      <c r="AR23" s="221">
        <v>159122.93</v>
      </c>
      <c r="AS23" s="221">
        <v>371937.93</v>
      </c>
      <c r="AT23" s="215">
        <v>162584.93</v>
      </c>
      <c r="AU23" s="215">
        <v>209353</v>
      </c>
      <c r="AV23" s="211">
        <v>0.76397307520616498</v>
      </c>
      <c r="AW23" s="211">
        <v>0.43712920056311544</v>
      </c>
      <c r="AX23" s="215">
        <v>64698.080000000002</v>
      </c>
      <c r="AY23" s="797">
        <v>18.702999999999999</v>
      </c>
      <c r="AZ23" s="275" t="s">
        <v>208</v>
      </c>
    </row>
    <row r="24" spans="1:52">
      <c r="A24" s="201">
        <v>13073051</v>
      </c>
      <c r="B24" s="200">
        <v>5352</v>
      </c>
      <c r="C24" s="200" t="s">
        <v>46</v>
      </c>
      <c r="D24" s="219">
        <v>586</v>
      </c>
      <c r="E24" s="219">
        <v>13060</v>
      </c>
      <c r="F24" s="221">
        <v>98577.44</v>
      </c>
      <c r="G24" s="219">
        <v>0</v>
      </c>
      <c r="H24" s="221">
        <v>0</v>
      </c>
      <c r="I24" s="221">
        <v>-38993.51</v>
      </c>
      <c r="J24" s="219">
        <v>0</v>
      </c>
      <c r="K24" s="221">
        <v>-71213.759999999995</v>
      </c>
      <c r="L24" s="271" t="s">
        <v>241</v>
      </c>
      <c r="M24" s="219">
        <v>1</v>
      </c>
      <c r="N24" s="876"/>
      <c r="O24" s="219">
        <v>1</v>
      </c>
      <c r="P24" s="221">
        <v>-197809.79</v>
      </c>
      <c r="Q24" s="219">
        <v>0</v>
      </c>
      <c r="R24" s="221">
        <v>0</v>
      </c>
      <c r="S24" s="219">
        <v>240</v>
      </c>
      <c r="T24" s="220">
        <v>1</v>
      </c>
      <c r="U24" s="219">
        <v>354</v>
      </c>
      <c r="V24" s="220">
        <v>0</v>
      </c>
      <c r="W24" s="219">
        <v>339</v>
      </c>
      <c r="X24" s="219">
        <v>0</v>
      </c>
      <c r="Y24" s="219">
        <v>0</v>
      </c>
      <c r="Z24" s="221">
        <v>1673903.47</v>
      </c>
      <c r="AA24" s="221">
        <v>2856.4905631399315</v>
      </c>
      <c r="AB24" s="220" t="s">
        <v>32</v>
      </c>
      <c r="AC24" s="220" t="s">
        <v>28</v>
      </c>
      <c r="AD24" s="220"/>
      <c r="AE24" s="221">
        <v>177209.34</v>
      </c>
      <c r="AF24" s="221">
        <v>-32220.25</v>
      </c>
      <c r="AG24" s="241">
        <v>98577.44</v>
      </c>
      <c r="AH24" s="241">
        <v>-197809.79</v>
      </c>
      <c r="AI24" s="219">
        <v>4970</v>
      </c>
      <c r="AJ24" s="269">
        <v>3980.04</v>
      </c>
      <c r="AK24" s="219">
        <v>0</v>
      </c>
      <c r="AL24" s="221">
        <v>0</v>
      </c>
      <c r="AM24" s="219">
        <v>1350</v>
      </c>
      <c r="AN24" s="241">
        <v>2380.73</v>
      </c>
      <c r="AO24" s="221">
        <v>194637</v>
      </c>
      <c r="AP24" s="221">
        <v>213032</v>
      </c>
      <c r="AQ24" s="221">
        <v>18395</v>
      </c>
      <c r="AR24" s="221">
        <v>194161.44</v>
      </c>
      <c r="AS24" s="221">
        <v>407193.44</v>
      </c>
      <c r="AT24" s="215">
        <v>179914.83</v>
      </c>
      <c r="AU24" s="215">
        <v>227278.61000000002</v>
      </c>
      <c r="AV24" s="211">
        <v>0.84454368357805398</v>
      </c>
      <c r="AW24" s="211">
        <v>0.44184117995614069</v>
      </c>
      <c r="AX24" s="215">
        <v>71594.17</v>
      </c>
      <c r="AY24" s="797">
        <v>18.702999999999999</v>
      </c>
      <c r="AZ24" s="275" t="s">
        <v>208</v>
      </c>
    </row>
    <row r="25" spans="1:52">
      <c r="A25" s="201">
        <v>13073053</v>
      </c>
      <c r="B25" s="200">
        <v>5352</v>
      </c>
      <c r="C25" s="200" t="s">
        <v>47</v>
      </c>
      <c r="D25" s="219">
        <v>581</v>
      </c>
      <c r="E25" s="255">
        <v>11100</v>
      </c>
      <c r="F25" s="221">
        <v>36418.769999999997</v>
      </c>
      <c r="G25" s="219">
        <v>1</v>
      </c>
      <c r="H25" s="221">
        <v>16566.13</v>
      </c>
      <c r="I25" s="221">
        <v>0</v>
      </c>
      <c r="J25" s="219">
        <v>1</v>
      </c>
      <c r="K25" s="221">
        <v>62717.24</v>
      </c>
      <c r="L25" s="230" t="s">
        <v>24</v>
      </c>
      <c r="M25" s="219">
        <v>1</v>
      </c>
      <c r="N25" s="876"/>
      <c r="O25" s="219">
        <v>0</v>
      </c>
      <c r="P25" s="221">
        <v>0</v>
      </c>
      <c r="Q25" s="219">
        <v>1</v>
      </c>
      <c r="R25" s="221">
        <v>209809.88</v>
      </c>
      <c r="S25" s="219">
        <v>280</v>
      </c>
      <c r="T25" s="220">
        <v>0</v>
      </c>
      <c r="U25" s="219">
        <v>350</v>
      </c>
      <c r="V25" s="220">
        <v>0</v>
      </c>
      <c r="W25" s="219">
        <v>340</v>
      </c>
      <c r="X25" s="219">
        <v>0</v>
      </c>
      <c r="Y25" s="219">
        <v>0</v>
      </c>
      <c r="Z25" s="221">
        <v>369662.51</v>
      </c>
      <c r="AA25" s="221">
        <v>636.25216867469885</v>
      </c>
      <c r="AB25" s="220" t="s">
        <v>28</v>
      </c>
      <c r="AC25" s="220" t="s">
        <v>28</v>
      </c>
      <c r="AD25" s="220" t="s">
        <v>28</v>
      </c>
      <c r="AE25" s="221">
        <v>-31148.13</v>
      </c>
      <c r="AF25" s="221">
        <v>46151.11</v>
      </c>
      <c r="AG25" s="241">
        <v>36418.769999999997</v>
      </c>
      <c r="AH25" s="241">
        <v>209809.88</v>
      </c>
      <c r="AI25" s="219">
        <v>2300</v>
      </c>
      <c r="AJ25" s="269">
        <v>2362.2800000000002</v>
      </c>
      <c r="AK25" s="219">
        <v>0</v>
      </c>
      <c r="AL25" s="221">
        <v>0</v>
      </c>
      <c r="AM25" s="219">
        <v>4500</v>
      </c>
      <c r="AN25" s="241">
        <v>5500.33</v>
      </c>
      <c r="AO25" s="221">
        <v>132998</v>
      </c>
      <c r="AP25" s="221">
        <v>155261</v>
      </c>
      <c r="AQ25" s="221">
        <v>22263</v>
      </c>
      <c r="AR25" s="221">
        <v>212959.58</v>
      </c>
      <c r="AS25" s="221">
        <v>368220.57999999996</v>
      </c>
      <c r="AT25" s="215">
        <v>155244.64000000001</v>
      </c>
      <c r="AU25" s="215">
        <v>212975.93999999994</v>
      </c>
      <c r="AV25" s="211">
        <v>0.99989462904399695</v>
      </c>
      <c r="AW25" s="211">
        <v>0.42160772219738513</v>
      </c>
      <c r="AX25" s="215">
        <v>61777.11</v>
      </c>
      <c r="AY25" s="797">
        <v>18.702999999999999</v>
      </c>
      <c r="AZ25" s="275" t="s">
        <v>208</v>
      </c>
    </row>
    <row r="26" spans="1:52">
      <c r="A26" s="201">
        <v>13073069</v>
      </c>
      <c r="B26" s="200">
        <v>5352</v>
      </c>
      <c r="C26" s="200" t="s">
        <v>48</v>
      </c>
      <c r="D26" s="219">
        <v>742</v>
      </c>
      <c r="E26" s="255">
        <v>31900</v>
      </c>
      <c r="F26" s="221">
        <v>78871.37</v>
      </c>
      <c r="G26" s="219">
        <v>0</v>
      </c>
      <c r="H26" s="221">
        <v>0</v>
      </c>
      <c r="I26" s="221">
        <v>-20743.2</v>
      </c>
      <c r="J26" s="219">
        <v>1</v>
      </c>
      <c r="K26" s="221">
        <v>31511.47</v>
      </c>
      <c r="L26" s="230" t="s">
        <v>24</v>
      </c>
      <c r="M26" s="219">
        <v>1</v>
      </c>
      <c r="N26" s="876"/>
      <c r="O26" s="219">
        <v>0</v>
      </c>
      <c r="P26" s="221">
        <v>0</v>
      </c>
      <c r="Q26" s="219">
        <v>1</v>
      </c>
      <c r="R26" s="221">
        <v>151850.59</v>
      </c>
      <c r="S26" s="219">
        <v>400</v>
      </c>
      <c r="T26" s="220">
        <v>0</v>
      </c>
      <c r="U26" s="219">
        <v>350</v>
      </c>
      <c r="V26" s="220">
        <v>0</v>
      </c>
      <c r="W26" s="219">
        <v>339</v>
      </c>
      <c r="X26" s="219">
        <v>0</v>
      </c>
      <c r="Y26" s="219">
        <v>0</v>
      </c>
      <c r="Z26" s="221">
        <v>388989.51</v>
      </c>
      <c r="AA26" s="221">
        <v>524.24462264150941</v>
      </c>
      <c r="AB26" s="220" t="s">
        <v>28</v>
      </c>
      <c r="AC26" s="220" t="s">
        <v>28</v>
      </c>
      <c r="AD26" s="220" t="s">
        <v>28</v>
      </c>
      <c r="AE26" s="221">
        <v>36924.239999999998</v>
      </c>
      <c r="AF26" s="221">
        <v>52254.67</v>
      </c>
      <c r="AG26" s="241">
        <v>78871.37</v>
      </c>
      <c r="AH26" s="241">
        <v>151850.59</v>
      </c>
      <c r="AI26" s="219">
        <v>2100</v>
      </c>
      <c r="AJ26" s="269">
        <v>1906.97</v>
      </c>
      <c r="AK26" s="219">
        <v>0</v>
      </c>
      <c r="AL26" s="221">
        <v>0</v>
      </c>
      <c r="AM26" s="219">
        <v>17060</v>
      </c>
      <c r="AN26" s="241">
        <v>17557.22</v>
      </c>
      <c r="AO26" s="221">
        <v>270465</v>
      </c>
      <c r="AP26" s="221">
        <v>306423</v>
      </c>
      <c r="AQ26" s="221">
        <v>35958</v>
      </c>
      <c r="AR26" s="221">
        <v>214268.9</v>
      </c>
      <c r="AS26" s="221">
        <v>520691.9</v>
      </c>
      <c r="AT26" s="215">
        <v>236970.33</v>
      </c>
      <c r="AU26" s="215">
        <v>283721.57000000007</v>
      </c>
      <c r="AV26" s="211">
        <v>0.77334380904827638</v>
      </c>
      <c r="AW26" s="211">
        <v>0.45510661871252456</v>
      </c>
      <c r="AX26" s="215">
        <v>94298.26</v>
      </c>
      <c r="AY26" s="797">
        <v>18.702999999999999</v>
      </c>
      <c r="AZ26" s="275" t="s">
        <v>208</v>
      </c>
    </row>
    <row r="27" spans="1:52">
      <c r="A27" s="201">
        <v>13073077</v>
      </c>
      <c r="B27" s="200">
        <v>5352</v>
      </c>
      <c r="C27" s="200" t="s">
        <v>49</v>
      </c>
      <c r="D27" s="219">
        <v>1523</v>
      </c>
      <c r="E27" s="255">
        <v>170180</v>
      </c>
      <c r="F27" s="221">
        <v>237363.9</v>
      </c>
      <c r="G27" s="219">
        <v>1</v>
      </c>
      <c r="H27" s="221">
        <v>139157.25</v>
      </c>
      <c r="I27" s="221">
        <v>0</v>
      </c>
      <c r="J27" s="219">
        <v>1</v>
      </c>
      <c r="K27" s="221">
        <v>396464.21</v>
      </c>
      <c r="L27" s="230" t="s">
        <v>24</v>
      </c>
      <c r="M27" s="219">
        <v>1</v>
      </c>
      <c r="N27" s="876"/>
      <c r="O27" s="219">
        <v>0</v>
      </c>
      <c r="P27" s="221">
        <v>0</v>
      </c>
      <c r="Q27" s="219">
        <v>1</v>
      </c>
      <c r="R27" s="221">
        <v>685701.99</v>
      </c>
      <c r="S27" s="219">
        <v>300</v>
      </c>
      <c r="T27" s="220">
        <v>0</v>
      </c>
      <c r="U27" s="219">
        <v>350</v>
      </c>
      <c r="V27" s="220">
        <v>0</v>
      </c>
      <c r="W27" s="219">
        <v>300</v>
      </c>
      <c r="X27" s="219">
        <v>1</v>
      </c>
      <c r="Y27" s="219">
        <v>0</v>
      </c>
      <c r="Z27" s="221">
        <v>551469.51</v>
      </c>
      <c r="AA27" s="221">
        <v>362.09422849638872</v>
      </c>
      <c r="AB27" s="220" t="s">
        <v>28</v>
      </c>
      <c r="AC27" s="220" t="s">
        <v>28</v>
      </c>
      <c r="AD27" s="220" t="s">
        <v>28</v>
      </c>
      <c r="AE27" s="221">
        <v>102167.16</v>
      </c>
      <c r="AF27" s="221">
        <v>257306.96</v>
      </c>
      <c r="AG27" s="241">
        <v>269791.46999999997</v>
      </c>
      <c r="AH27" s="241">
        <v>685701.99</v>
      </c>
      <c r="AI27" s="219">
        <v>5200</v>
      </c>
      <c r="AJ27" s="269">
        <v>5780.78</v>
      </c>
      <c r="AK27" s="219">
        <v>0</v>
      </c>
      <c r="AL27" s="221">
        <v>0</v>
      </c>
      <c r="AM27" s="219">
        <v>17500</v>
      </c>
      <c r="AN27" s="241">
        <v>19133.55</v>
      </c>
      <c r="AO27" s="221">
        <v>380752</v>
      </c>
      <c r="AP27" s="221">
        <v>558632</v>
      </c>
      <c r="AQ27" s="221">
        <v>177880</v>
      </c>
      <c r="AR27" s="221">
        <v>522616.15</v>
      </c>
      <c r="AS27" s="221">
        <v>1081248.1499999999</v>
      </c>
      <c r="AT27" s="215">
        <v>459309.1</v>
      </c>
      <c r="AU27" s="215">
        <v>621939.04999999993</v>
      </c>
      <c r="AV27" s="211">
        <v>0.82220334674705342</v>
      </c>
      <c r="AW27" s="211">
        <v>0.42479527016994206</v>
      </c>
      <c r="AX27" s="215">
        <v>182774.64</v>
      </c>
      <c r="AY27" s="797">
        <v>18.702999999999999</v>
      </c>
      <c r="AZ27" s="275" t="s">
        <v>208</v>
      </c>
    </row>
    <row r="28" spans="1:52">
      <c r="A28" s="201">
        <v>13073094</v>
      </c>
      <c r="B28" s="200">
        <v>5352</v>
      </c>
      <c r="C28" s="200" t="s">
        <v>50</v>
      </c>
      <c r="D28" s="219">
        <v>1170</v>
      </c>
      <c r="E28" s="255">
        <v>107760</v>
      </c>
      <c r="F28" s="221">
        <v>50105.11</v>
      </c>
      <c r="G28" s="219">
        <v>0</v>
      </c>
      <c r="H28" s="221">
        <v>0</v>
      </c>
      <c r="I28" s="221">
        <v>125837.68</v>
      </c>
      <c r="J28" s="219">
        <v>0</v>
      </c>
      <c r="K28" s="221">
        <v>-33945.39</v>
      </c>
      <c r="L28" s="230" t="s">
        <v>24</v>
      </c>
      <c r="M28" s="219">
        <v>1</v>
      </c>
      <c r="N28" s="877"/>
      <c r="O28" s="219">
        <v>0</v>
      </c>
      <c r="P28" s="221">
        <v>0</v>
      </c>
      <c r="Q28" s="219">
        <v>1</v>
      </c>
      <c r="R28" s="221">
        <v>353689.49</v>
      </c>
      <c r="S28" s="219">
        <v>200</v>
      </c>
      <c r="T28" s="220">
        <v>1</v>
      </c>
      <c r="U28" s="219">
        <v>300</v>
      </c>
      <c r="V28" s="220">
        <v>1</v>
      </c>
      <c r="W28" s="219">
        <v>300</v>
      </c>
      <c r="X28" s="219">
        <v>1</v>
      </c>
      <c r="Y28" s="219">
        <v>1</v>
      </c>
      <c r="Z28" s="221">
        <v>1084666.6000000001</v>
      </c>
      <c r="AA28" s="221">
        <v>927.06547008547011</v>
      </c>
      <c r="AB28" s="220" t="s">
        <v>28</v>
      </c>
      <c r="AC28" s="220" t="s">
        <v>28</v>
      </c>
      <c r="AD28" s="220" t="s">
        <v>28</v>
      </c>
      <c r="AE28" s="221">
        <v>295840.08</v>
      </c>
      <c r="AF28" s="221">
        <v>91892.29</v>
      </c>
      <c r="AG28" s="241">
        <v>57654.89</v>
      </c>
      <c r="AH28" s="241">
        <v>353689.49</v>
      </c>
      <c r="AI28" s="219">
        <v>4880</v>
      </c>
      <c r="AJ28" s="269">
        <v>4374.66</v>
      </c>
      <c r="AK28" s="219">
        <v>0</v>
      </c>
      <c r="AL28" s="221">
        <v>0</v>
      </c>
      <c r="AM28" s="219">
        <v>0</v>
      </c>
      <c r="AN28" s="241">
        <v>0</v>
      </c>
      <c r="AO28" s="221">
        <v>461347</v>
      </c>
      <c r="AP28" s="221">
        <v>619806</v>
      </c>
      <c r="AQ28" s="221">
        <v>158459</v>
      </c>
      <c r="AR28" s="221">
        <v>323521.2</v>
      </c>
      <c r="AS28" s="221">
        <v>943327.2</v>
      </c>
      <c r="AT28" s="215">
        <v>394301.32</v>
      </c>
      <c r="AU28" s="215">
        <v>549025.87999999989</v>
      </c>
      <c r="AV28" s="211">
        <v>0.63616893027818378</v>
      </c>
      <c r="AW28" s="211">
        <v>0.41798998269105359</v>
      </c>
      <c r="AX28" s="215">
        <v>156905.76999999999</v>
      </c>
      <c r="AY28" s="797">
        <v>18.702999999999999</v>
      </c>
      <c r="AZ28" s="275" t="s">
        <v>208</v>
      </c>
    </row>
    <row r="29" spans="1:52">
      <c r="A29" s="201">
        <v>13073010</v>
      </c>
      <c r="B29" s="200">
        <v>5353</v>
      </c>
      <c r="C29" s="200" t="s">
        <v>51</v>
      </c>
      <c r="D29" s="212">
        <v>13564</v>
      </c>
      <c r="E29" s="212">
        <v>-546800</v>
      </c>
      <c r="F29" s="216">
        <v>974948.26</v>
      </c>
      <c r="G29" s="212">
        <v>1</v>
      </c>
      <c r="H29" s="216">
        <v>208824.44</v>
      </c>
      <c r="I29" s="216">
        <v>0</v>
      </c>
      <c r="J29" s="212">
        <v>1</v>
      </c>
      <c r="K29" s="216">
        <v>74676.600000000006</v>
      </c>
      <c r="L29" s="230" t="s">
        <v>173</v>
      </c>
      <c r="M29" s="212">
        <v>1</v>
      </c>
      <c r="N29" s="216">
        <v>46383643.600000001</v>
      </c>
      <c r="O29" s="212">
        <v>0</v>
      </c>
      <c r="P29" s="216">
        <v>0</v>
      </c>
      <c r="Q29" s="212">
        <v>1</v>
      </c>
      <c r="R29" s="216">
        <v>5411961.1299999999</v>
      </c>
      <c r="S29" s="212">
        <v>200</v>
      </c>
      <c r="T29" s="230">
        <v>1</v>
      </c>
      <c r="U29" s="212">
        <v>350</v>
      </c>
      <c r="V29" s="230">
        <v>0</v>
      </c>
      <c r="W29" s="212">
        <v>400</v>
      </c>
      <c r="X29" s="212">
        <v>0</v>
      </c>
      <c r="Y29" s="212">
        <v>0</v>
      </c>
      <c r="Z29" s="216">
        <v>230800</v>
      </c>
      <c r="AA29" s="216">
        <v>17.015629607785314</v>
      </c>
      <c r="AB29" s="230" t="s">
        <v>28</v>
      </c>
      <c r="AC29" s="230" t="s">
        <v>28</v>
      </c>
      <c r="AD29" s="230" t="s">
        <v>28</v>
      </c>
      <c r="AE29" s="216">
        <v>9091.1299999999992</v>
      </c>
      <c r="AF29" s="216">
        <v>74676.600000000006</v>
      </c>
      <c r="AG29" s="239">
        <v>94695.62</v>
      </c>
      <c r="AH29" s="239">
        <v>5337284.53</v>
      </c>
      <c r="AI29" s="212">
        <v>29200</v>
      </c>
      <c r="AJ29" s="268">
        <v>28150.25</v>
      </c>
      <c r="AK29" s="212">
        <v>86000</v>
      </c>
      <c r="AL29" s="216">
        <v>110494.05</v>
      </c>
      <c r="AM29" s="212">
        <v>0</v>
      </c>
      <c r="AN29" s="239">
        <v>0</v>
      </c>
      <c r="AO29" s="216">
        <v>7066456.79</v>
      </c>
      <c r="AP29" s="216">
        <v>7756128</v>
      </c>
      <c r="AQ29" s="216">
        <v>689671.21</v>
      </c>
      <c r="AR29" s="216">
        <v>2771714.26</v>
      </c>
      <c r="AS29" s="216">
        <v>10527842.26</v>
      </c>
      <c r="AT29" s="213">
        <v>4694400</v>
      </c>
      <c r="AU29" s="213">
        <v>5833442.2599999998</v>
      </c>
      <c r="AV29" s="211">
        <v>0.60525045486613938</v>
      </c>
      <c r="AW29" s="211">
        <v>0.44590333746128907</v>
      </c>
      <c r="AX29" s="213">
        <v>2595800</v>
      </c>
      <c r="AY29" s="801">
        <v>25.989000000000001</v>
      </c>
      <c r="AZ29" s="275" t="s">
        <v>208</v>
      </c>
    </row>
    <row r="30" spans="1:52">
      <c r="A30" s="201">
        <v>13073014</v>
      </c>
      <c r="B30" s="200">
        <v>5353</v>
      </c>
      <c r="C30" s="200" t="s">
        <v>52</v>
      </c>
      <c r="D30" s="212">
        <v>244</v>
      </c>
      <c r="E30" s="212">
        <v>-10600</v>
      </c>
      <c r="F30" s="216">
        <v>27736.25</v>
      </c>
      <c r="G30" s="212">
        <v>1</v>
      </c>
      <c r="H30" s="216">
        <v>27736.25</v>
      </c>
      <c r="I30" s="216">
        <v>0</v>
      </c>
      <c r="J30" s="212">
        <v>1</v>
      </c>
      <c r="K30" s="216">
        <v>59424.87</v>
      </c>
      <c r="L30" s="230" t="s">
        <v>173</v>
      </c>
      <c r="M30" s="212">
        <v>1</v>
      </c>
      <c r="N30" s="216">
        <v>826690.3</v>
      </c>
      <c r="O30" s="212">
        <v>0</v>
      </c>
      <c r="P30" s="216">
        <v>0</v>
      </c>
      <c r="Q30" s="212">
        <v>1</v>
      </c>
      <c r="R30" s="216">
        <v>115582.03</v>
      </c>
      <c r="S30" s="212">
        <v>400</v>
      </c>
      <c r="T30" s="230">
        <v>0</v>
      </c>
      <c r="U30" s="212">
        <v>350</v>
      </c>
      <c r="V30" s="230">
        <v>0</v>
      </c>
      <c r="W30" s="212">
        <v>250</v>
      </c>
      <c r="X30" s="212">
        <v>1</v>
      </c>
      <c r="Y30" s="212">
        <v>0</v>
      </c>
      <c r="Z30" s="216">
        <v>0</v>
      </c>
      <c r="AA30" s="216">
        <v>0</v>
      </c>
      <c r="AB30" s="230" t="s">
        <v>28</v>
      </c>
      <c r="AC30" s="230" t="s">
        <v>28</v>
      </c>
      <c r="AD30" s="230" t="s">
        <v>28</v>
      </c>
      <c r="AE30" s="216">
        <v>6100.41</v>
      </c>
      <c r="AF30" s="216">
        <v>100170.93</v>
      </c>
      <c r="AG30" s="239">
        <v>27736.25</v>
      </c>
      <c r="AH30" s="239">
        <v>115582.03</v>
      </c>
      <c r="AI30" s="212">
        <v>9000</v>
      </c>
      <c r="AJ30" s="268">
        <v>8547.19</v>
      </c>
      <c r="AK30" s="212">
        <v>4000</v>
      </c>
      <c r="AL30" s="216">
        <v>4533.62</v>
      </c>
      <c r="AM30" s="212">
        <v>0</v>
      </c>
      <c r="AN30" s="239">
        <v>0</v>
      </c>
      <c r="AO30" s="216">
        <v>97510.47</v>
      </c>
      <c r="AP30" s="216">
        <v>95538</v>
      </c>
      <c r="AQ30" s="216">
        <v>-1972.4700000000012</v>
      </c>
      <c r="AR30" s="216">
        <v>62710.83</v>
      </c>
      <c r="AS30" s="216">
        <v>158248.83000000002</v>
      </c>
      <c r="AT30" s="213">
        <v>78800</v>
      </c>
      <c r="AU30" s="213">
        <v>79448.830000000016</v>
      </c>
      <c r="AV30" s="211">
        <v>0.8248026963093219</v>
      </c>
      <c r="AW30" s="211">
        <v>0.49794996904558469</v>
      </c>
      <c r="AX30" s="213">
        <v>43600</v>
      </c>
      <c r="AY30" s="801">
        <v>25.989000000000001</v>
      </c>
      <c r="AZ30" s="275" t="s">
        <v>208</v>
      </c>
    </row>
    <row r="31" spans="1:52">
      <c r="A31" s="201">
        <v>13073027</v>
      </c>
      <c r="B31" s="200">
        <v>5353</v>
      </c>
      <c r="C31" s="200" t="s">
        <v>53</v>
      </c>
      <c r="D31" s="212">
        <v>2222</v>
      </c>
      <c r="E31" s="212">
        <v>-205700</v>
      </c>
      <c r="F31" s="216">
        <v>59966.52</v>
      </c>
      <c r="G31" s="212">
        <v>0</v>
      </c>
      <c r="H31" s="216">
        <v>0</v>
      </c>
      <c r="I31" s="216">
        <v>-111350.67</v>
      </c>
      <c r="J31" s="212">
        <v>1</v>
      </c>
      <c r="K31" s="216">
        <v>525927.54</v>
      </c>
      <c r="L31" s="230" t="s">
        <v>173</v>
      </c>
      <c r="M31" s="212">
        <v>1</v>
      </c>
      <c r="N31" s="216">
        <v>7241633.5300000003</v>
      </c>
      <c r="O31" s="212">
        <v>0</v>
      </c>
      <c r="P31" s="216">
        <v>0</v>
      </c>
      <c r="Q31" s="212">
        <v>0</v>
      </c>
      <c r="R31" s="216">
        <v>-398764.16</v>
      </c>
      <c r="S31" s="212">
        <v>250</v>
      </c>
      <c r="T31" s="230">
        <v>0</v>
      </c>
      <c r="U31" s="212">
        <v>350</v>
      </c>
      <c r="V31" s="230">
        <v>0</v>
      </c>
      <c r="W31" s="212">
        <v>350</v>
      </c>
      <c r="X31" s="212">
        <v>0</v>
      </c>
      <c r="Y31" s="212">
        <v>0</v>
      </c>
      <c r="Z31" s="216">
        <v>1104789.8999999999</v>
      </c>
      <c r="AA31" s="216">
        <v>497.20517551755171</v>
      </c>
      <c r="AB31" s="230" t="s">
        <v>28</v>
      </c>
      <c r="AC31" s="230" t="s">
        <v>28</v>
      </c>
      <c r="AD31" s="230" t="s">
        <v>28</v>
      </c>
      <c r="AE31" s="216">
        <v>106722.55</v>
      </c>
      <c r="AF31" s="216">
        <v>-1191497.04</v>
      </c>
      <c r="AG31" s="239">
        <v>59966.52</v>
      </c>
      <c r="AH31" s="239">
        <v>-398764.16</v>
      </c>
      <c r="AI31" s="212">
        <v>2500</v>
      </c>
      <c r="AJ31" s="268">
        <v>2118.75</v>
      </c>
      <c r="AK31" s="212">
        <v>0</v>
      </c>
      <c r="AL31" s="216">
        <v>0</v>
      </c>
      <c r="AM31" s="212">
        <v>0</v>
      </c>
      <c r="AN31" s="239">
        <v>0</v>
      </c>
      <c r="AO31" s="216">
        <v>891904.14</v>
      </c>
      <c r="AP31" s="216">
        <v>916687</v>
      </c>
      <c r="AQ31" s="216">
        <v>24782.859999999986</v>
      </c>
      <c r="AR31" s="216">
        <v>599983.89</v>
      </c>
      <c r="AS31" s="216">
        <v>1516670.8900000001</v>
      </c>
      <c r="AT31" s="213">
        <v>746900</v>
      </c>
      <c r="AU31" s="213">
        <v>769770.89000000013</v>
      </c>
      <c r="AV31" s="211">
        <v>0.81478192665544513</v>
      </c>
      <c r="AW31" s="211">
        <v>0.49246016714938068</v>
      </c>
      <c r="AX31" s="213">
        <v>413000</v>
      </c>
      <c r="AY31" s="801">
        <v>25.989000000000001</v>
      </c>
      <c r="AZ31" s="275" t="s">
        <v>208</v>
      </c>
    </row>
    <row r="32" spans="1:52">
      <c r="A32" s="201">
        <v>13073038</v>
      </c>
      <c r="B32" s="200">
        <v>5353</v>
      </c>
      <c r="C32" s="200" t="s">
        <v>54</v>
      </c>
      <c r="D32" s="212">
        <v>601</v>
      </c>
      <c r="E32" s="212">
        <v>-98200</v>
      </c>
      <c r="F32" s="216">
        <v>62186.68</v>
      </c>
      <c r="G32" s="212">
        <v>1</v>
      </c>
      <c r="H32" s="216">
        <v>43508.88</v>
      </c>
      <c r="I32" s="216">
        <v>0</v>
      </c>
      <c r="J32" s="212">
        <v>1</v>
      </c>
      <c r="K32" s="216">
        <v>397041.71</v>
      </c>
      <c r="L32" s="230" t="s">
        <v>173</v>
      </c>
      <c r="M32" s="212">
        <v>1</v>
      </c>
      <c r="N32" s="216">
        <v>2082365.26</v>
      </c>
      <c r="O32" s="212">
        <v>0</v>
      </c>
      <c r="P32" s="216">
        <v>0</v>
      </c>
      <c r="Q32" s="212">
        <v>1</v>
      </c>
      <c r="R32" s="216">
        <v>328930.13</v>
      </c>
      <c r="S32" s="212">
        <v>200</v>
      </c>
      <c r="T32" s="230">
        <v>1</v>
      </c>
      <c r="U32" s="212">
        <v>300</v>
      </c>
      <c r="V32" s="230">
        <v>1</v>
      </c>
      <c r="W32" s="212">
        <v>300</v>
      </c>
      <c r="X32" s="212">
        <v>1</v>
      </c>
      <c r="Y32" s="212">
        <v>1</v>
      </c>
      <c r="Z32" s="216">
        <v>286543.82</v>
      </c>
      <c r="AA32" s="216">
        <v>476.77840266222961</v>
      </c>
      <c r="AB32" s="230" t="s">
        <v>28</v>
      </c>
      <c r="AC32" s="230" t="s">
        <v>28</v>
      </c>
      <c r="AD32" s="230" t="s">
        <v>28</v>
      </c>
      <c r="AE32" s="216">
        <v>58089.8</v>
      </c>
      <c r="AF32" s="216">
        <v>-163923.06</v>
      </c>
      <c r="AG32" s="239">
        <v>62186.68</v>
      </c>
      <c r="AH32" s="239">
        <v>328930.13</v>
      </c>
      <c r="AI32" s="212">
        <v>1700</v>
      </c>
      <c r="AJ32" s="268">
        <v>1629.5</v>
      </c>
      <c r="AK32" s="212">
        <v>200</v>
      </c>
      <c r="AL32" s="216">
        <v>437.77</v>
      </c>
      <c r="AM32" s="212">
        <v>0</v>
      </c>
      <c r="AN32" s="239">
        <v>0</v>
      </c>
      <c r="AO32" s="216">
        <v>317292.76</v>
      </c>
      <c r="AP32" s="216">
        <v>288696</v>
      </c>
      <c r="AQ32" s="216">
        <v>-28596.760000000009</v>
      </c>
      <c r="AR32" s="216">
        <v>136294.20000000001</v>
      </c>
      <c r="AS32" s="216">
        <v>424990.2</v>
      </c>
      <c r="AT32" s="213">
        <v>231200</v>
      </c>
      <c r="AU32" s="213">
        <v>193790.2</v>
      </c>
      <c r="AV32" s="211">
        <v>0.80084240862360412</v>
      </c>
      <c r="AW32" s="211">
        <v>0.54401254428925649</v>
      </c>
      <c r="AX32" s="213">
        <v>127900</v>
      </c>
      <c r="AY32" s="801">
        <v>25.989000000000001</v>
      </c>
      <c r="AZ32" s="275" t="s">
        <v>208</v>
      </c>
    </row>
    <row r="33" spans="1:52">
      <c r="A33" s="201">
        <v>13073049</v>
      </c>
      <c r="B33" s="200">
        <v>5353</v>
      </c>
      <c r="C33" s="200" t="s">
        <v>55</v>
      </c>
      <c r="D33" s="212">
        <v>256</v>
      </c>
      <c r="E33" s="212">
        <v>-74000</v>
      </c>
      <c r="F33" s="216">
        <v>-47317.2</v>
      </c>
      <c r="G33" s="212">
        <v>0</v>
      </c>
      <c r="H33" s="216">
        <v>0</v>
      </c>
      <c r="I33" s="216">
        <v>-47317.2</v>
      </c>
      <c r="J33" s="212">
        <v>1</v>
      </c>
      <c r="K33" s="216">
        <v>192437.48</v>
      </c>
      <c r="L33" s="230" t="s">
        <v>173</v>
      </c>
      <c r="M33" s="212">
        <v>1</v>
      </c>
      <c r="N33" s="216">
        <v>1351588.39</v>
      </c>
      <c r="O33" s="212">
        <v>0</v>
      </c>
      <c r="P33" s="216">
        <v>0</v>
      </c>
      <c r="Q33" s="212">
        <v>1</v>
      </c>
      <c r="R33" s="216">
        <v>136590.18</v>
      </c>
      <c r="S33" s="212">
        <v>300</v>
      </c>
      <c r="T33" s="230">
        <v>0</v>
      </c>
      <c r="U33" s="212">
        <v>320</v>
      </c>
      <c r="V33" s="230">
        <v>1</v>
      </c>
      <c r="W33" s="212">
        <v>300</v>
      </c>
      <c r="X33" s="212">
        <v>1</v>
      </c>
      <c r="Y33" s="212">
        <v>0</v>
      </c>
      <c r="Z33" s="216">
        <v>0</v>
      </c>
      <c r="AA33" s="216">
        <v>0</v>
      </c>
      <c r="AB33" s="230" t="s">
        <v>28</v>
      </c>
      <c r="AC33" s="230" t="s">
        <v>28</v>
      </c>
      <c r="AD33" s="230" t="s">
        <v>28</v>
      </c>
      <c r="AE33" s="216">
        <v>-57275.45</v>
      </c>
      <c r="AF33" s="216">
        <v>-29967.4</v>
      </c>
      <c r="AG33" s="239">
        <v>-47317.2</v>
      </c>
      <c r="AH33" s="239">
        <v>136590.18</v>
      </c>
      <c r="AI33" s="212">
        <v>1000</v>
      </c>
      <c r="AJ33" s="268">
        <v>703</v>
      </c>
      <c r="AK33" s="212">
        <v>0</v>
      </c>
      <c r="AL33" s="216">
        <v>0</v>
      </c>
      <c r="AM33" s="212">
        <v>0</v>
      </c>
      <c r="AN33" s="239">
        <v>0</v>
      </c>
      <c r="AO33" s="216">
        <v>171972.86</v>
      </c>
      <c r="AP33" s="216">
        <v>165306</v>
      </c>
      <c r="AQ33" s="216">
        <v>-6666.859999999986</v>
      </c>
      <c r="AR33" s="216">
        <v>23169.72</v>
      </c>
      <c r="AS33" s="216">
        <v>188475.72</v>
      </c>
      <c r="AT33" s="213">
        <v>95600</v>
      </c>
      <c r="AU33" s="213">
        <v>92875.72</v>
      </c>
      <c r="AV33" s="211">
        <v>0.57832141604055509</v>
      </c>
      <c r="AW33" s="211">
        <v>0.5072271377979084</v>
      </c>
      <c r="AX33" s="213">
        <v>52900</v>
      </c>
      <c r="AY33" s="801">
        <v>25.989000000000001</v>
      </c>
      <c r="AZ33" s="275" t="s">
        <v>208</v>
      </c>
    </row>
    <row r="34" spans="1:52">
      <c r="A34" s="201">
        <v>13073063</v>
      </c>
      <c r="B34" s="200">
        <v>5353</v>
      </c>
      <c r="C34" s="200" t="s">
        <v>56</v>
      </c>
      <c r="D34" s="212">
        <v>759</v>
      </c>
      <c r="E34" s="212">
        <v>-108200</v>
      </c>
      <c r="F34" s="216">
        <v>51438.27</v>
      </c>
      <c r="G34" s="212">
        <v>1</v>
      </c>
      <c r="H34" s="216">
        <v>36590.35</v>
      </c>
      <c r="I34" s="216">
        <v>0</v>
      </c>
      <c r="J34" s="212">
        <v>0</v>
      </c>
      <c r="K34" s="216">
        <v>-189339.86</v>
      </c>
      <c r="L34" s="230" t="s">
        <v>172</v>
      </c>
      <c r="M34" s="212">
        <v>1</v>
      </c>
      <c r="N34" s="216">
        <v>862452.3</v>
      </c>
      <c r="O34" s="212">
        <v>1</v>
      </c>
      <c r="P34" s="216">
        <v>80000</v>
      </c>
      <c r="Q34" s="212">
        <v>1</v>
      </c>
      <c r="R34" s="216">
        <v>94046.84</v>
      </c>
      <c r="S34" s="212">
        <v>300</v>
      </c>
      <c r="T34" s="230">
        <v>0</v>
      </c>
      <c r="U34" s="212">
        <v>350</v>
      </c>
      <c r="V34" s="230">
        <v>0</v>
      </c>
      <c r="W34" s="212">
        <v>300</v>
      </c>
      <c r="X34" s="212">
        <v>1</v>
      </c>
      <c r="Y34" s="212">
        <v>0</v>
      </c>
      <c r="Z34" s="216">
        <v>253972.13</v>
      </c>
      <c r="AA34" s="216">
        <v>334.61413702239787</v>
      </c>
      <c r="AB34" s="230" t="s">
        <v>28</v>
      </c>
      <c r="AC34" s="230" t="s">
        <v>28</v>
      </c>
      <c r="AD34" s="230" t="s">
        <v>28</v>
      </c>
      <c r="AE34" s="216">
        <v>40611.07</v>
      </c>
      <c r="AF34" s="216">
        <v>84078.44</v>
      </c>
      <c r="AG34" s="239">
        <v>51438.27</v>
      </c>
      <c r="AH34" s="239">
        <v>94446.88</v>
      </c>
      <c r="AI34" s="212">
        <v>3000</v>
      </c>
      <c r="AJ34" s="268">
        <v>3337.9</v>
      </c>
      <c r="AK34" s="212">
        <v>0</v>
      </c>
      <c r="AL34" s="216">
        <v>0</v>
      </c>
      <c r="AM34" s="212">
        <v>0</v>
      </c>
      <c r="AN34" s="239">
        <v>0</v>
      </c>
      <c r="AO34" s="216">
        <v>355627.34</v>
      </c>
      <c r="AP34" s="216">
        <v>352294</v>
      </c>
      <c r="AQ34" s="216">
        <v>-3333.3400000000256</v>
      </c>
      <c r="AR34" s="216">
        <v>175956.53</v>
      </c>
      <c r="AS34" s="216">
        <v>528250.53</v>
      </c>
      <c r="AT34" s="213">
        <v>243300</v>
      </c>
      <c r="AU34" s="213">
        <v>284950.53000000003</v>
      </c>
      <c r="AV34" s="211">
        <v>0.69061636019915185</v>
      </c>
      <c r="AW34" s="211">
        <v>0.46057691603262563</v>
      </c>
      <c r="AX34" s="213">
        <v>134600</v>
      </c>
      <c r="AY34" s="801">
        <v>25.989000000000001</v>
      </c>
      <c r="AZ34" s="275" t="s">
        <v>208</v>
      </c>
    </row>
    <row r="35" spans="1:52">
      <c r="A35" s="201">
        <v>13073064</v>
      </c>
      <c r="B35" s="200">
        <v>5353</v>
      </c>
      <c r="C35" s="200" t="s">
        <v>57</v>
      </c>
      <c r="D35" s="212">
        <v>459</v>
      </c>
      <c r="E35" s="212">
        <v>-83900</v>
      </c>
      <c r="F35" s="216">
        <v>-32475.77</v>
      </c>
      <c r="G35" s="212">
        <v>0</v>
      </c>
      <c r="H35" s="216">
        <v>0</v>
      </c>
      <c r="I35" s="216">
        <v>-50092.82</v>
      </c>
      <c r="J35" s="212">
        <v>0</v>
      </c>
      <c r="K35" s="216">
        <v>-21148.97</v>
      </c>
      <c r="L35" s="230" t="s">
        <v>239</v>
      </c>
      <c r="M35" s="212">
        <v>1</v>
      </c>
      <c r="N35" s="216">
        <v>1058872.8500000001</v>
      </c>
      <c r="O35" s="212">
        <v>0</v>
      </c>
      <c r="P35" s="216">
        <v>0</v>
      </c>
      <c r="Q35" s="212">
        <v>0</v>
      </c>
      <c r="R35" s="216">
        <v>-56247.78</v>
      </c>
      <c r="S35" s="212">
        <v>300</v>
      </c>
      <c r="T35" s="230">
        <v>0</v>
      </c>
      <c r="U35" s="212">
        <v>360</v>
      </c>
      <c r="V35" s="230">
        <v>0</v>
      </c>
      <c r="W35" s="212">
        <v>300</v>
      </c>
      <c r="X35" s="212">
        <v>1</v>
      </c>
      <c r="Y35" s="212">
        <v>0</v>
      </c>
      <c r="Z35" s="216">
        <v>183211.44</v>
      </c>
      <c r="AA35" s="216">
        <v>399.15346405228757</v>
      </c>
      <c r="AB35" s="230" t="s">
        <v>28</v>
      </c>
      <c r="AC35" s="230" t="s">
        <v>28</v>
      </c>
      <c r="AD35" s="230" t="s">
        <v>28</v>
      </c>
      <c r="AE35" s="216">
        <v>-60377.05</v>
      </c>
      <c r="AF35" s="216">
        <v>-115824.93</v>
      </c>
      <c r="AG35" s="239">
        <v>27101.38</v>
      </c>
      <c r="AH35" s="239">
        <v>-56247.78</v>
      </c>
      <c r="AI35" s="212">
        <v>1700</v>
      </c>
      <c r="AJ35" s="268">
        <v>1659.16</v>
      </c>
      <c r="AK35" s="212">
        <v>0</v>
      </c>
      <c r="AL35" s="216">
        <v>0</v>
      </c>
      <c r="AM35" s="212">
        <v>0</v>
      </c>
      <c r="AN35" s="239">
        <v>0</v>
      </c>
      <c r="AO35" s="216">
        <v>168304.39</v>
      </c>
      <c r="AP35" s="216">
        <v>167502</v>
      </c>
      <c r="AQ35" s="216">
        <v>-802.39000000001397</v>
      </c>
      <c r="AR35" s="216">
        <v>141965.23000000001</v>
      </c>
      <c r="AS35" s="216">
        <v>309467.23</v>
      </c>
      <c r="AT35" s="213">
        <v>157100</v>
      </c>
      <c r="AU35" s="213">
        <v>152367.22999999998</v>
      </c>
      <c r="AV35" s="211">
        <v>0.93789924896419152</v>
      </c>
      <c r="AW35" s="211">
        <v>0.50764664161694928</v>
      </c>
      <c r="AX35" s="213">
        <v>86900</v>
      </c>
      <c r="AY35" s="801">
        <v>25.989000000000001</v>
      </c>
      <c r="AZ35" s="275" t="s">
        <v>208</v>
      </c>
    </row>
    <row r="36" spans="1:52">
      <c r="A36" s="201">
        <v>13073065</v>
      </c>
      <c r="B36" s="200">
        <v>5353</v>
      </c>
      <c r="C36" s="200" t="s">
        <v>58</v>
      </c>
      <c r="D36" s="212">
        <v>1033</v>
      </c>
      <c r="E36" s="212">
        <v>-16800</v>
      </c>
      <c r="F36" s="216">
        <v>-28949.87</v>
      </c>
      <c r="G36" s="212">
        <v>0</v>
      </c>
      <c r="H36" s="216">
        <v>0</v>
      </c>
      <c r="I36" s="216">
        <v>-42340.93</v>
      </c>
      <c r="J36" s="212">
        <v>1</v>
      </c>
      <c r="K36" s="216">
        <v>554420.69999999995</v>
      </c>
      <c r="L36" s="230" t="s">
        <v>173</v>
      </c>
      <c r="M36" s="212">
        <v>1</v>
      </c>
      <c r="N36" s="216">
        <v>4395480.25</v>
      </c>
      <c r="O36" s="212">
        <v>0</v>
      </c>
      <c r="P36" s="216">
        <v>0</v>
      </c>
      <c r="Q36" s="212">
        <v>1</v>
      </c>
      <c r="R36" s="216">
        <v>107351.03</v>
      </c>
      <c r="S36" s="212">
        <v>200</v>
      </c>
      <c r="T36" s="230">
        <v>1</v>
      </c>
      <c r="U36" s="212">
        <v>300</v>
      </c>
      <c r="V36" s="230">
        <v>1</v>
      </c>
      <c r="W36" s="212">
        <v>300</v>
      </c>
      <c r="X36" s="212">
        <v>1</v>
      </c>
      <c r="Y36" s="212">
        <v>1</v>
      </c>
      <c r="Z36" s="216">
        <v>506716.44</v>
      </c>
      <c r="AA36" s="216">
        <v>490.52898354307843</v>
      </c>
      <c r="AB36" s="230" t="s">
        <v>28</v>
      </c>
      <c r="AC36" s="230" t="s">
        <v>28</v>
      </c>
      <c r="AD36" s="230" t="s">
        <v>28</v>
      </c>
      <c r="AE36" s="216">
        <v>-60392.54</v>
      </c>
      <c r="AF36" s="216">
        <v>-150265.48000000001</v>
      </c>
      <c r="AG36" s="239">
        <v>-28949.87</v>
      </c>
      <c r="AH36" s="239">
        <v>107351.03</v>
      </c>
      <c r="AI36" s="212">
        <v>4800</v>
      </c>
      <c r="AJ36" s="268">
        <v>4563.41</v>
      </c>
      <c r="AK36" s="212">
        <v>0</v>
      </c>
      <c r="AL36" s="216">
        <v>0</v>
      </c>
      <c r="AM36" s="212">
        <v>0</v>
      </c>
      <c r="AN36" s="239">
        <v>0</v>
      </c>
      <c r="AO36" s="216">
        <v>554208.25</v>
      </c>
      <c r="AP36" s="216">
        <v>521028</v>
      </c>
      <c r="AQ36" s="216">
        <v>-33180.25</v>
      </c>
      <c r="AR36" s="216">
        <v>198056.74</v>
      </c>
      <c r="AS36" s="216">
        <v>719084.74</v>
      </c>
      <c r="AT36" s="213">
        <v>353300</v>
      </c>
      <c r="AU36" s="213">
        <v>365784.74</v>
      </c>
      <c r="AV36" s="211">
        <v>0.67808255986242583</v>
      </c>
      <c r="AW36" s="211">
        <v>0.49131900643587573</v>
      </c>
      <c r="AX36" s="213">
        <v>195400</v>
      </c>
      <c r="AY36" s="801">
        <v>25.989000000000001</v>
      </c>
      <c r="AZ36" s="275" t="s">
        <v>208</v>
      </c>
    </row>
    <row r="37" spans="1:52">
      <c r="A37" s="201">
        <v>13073072</v>
      </c>
      <c r="B37" s="200">
        <v>5353</v>
      </c>
      <c r="C37" s="200" t="s">
        <v>59</v>
      </c>
      <c r="D37" s="212">
        <v>232</v>
      </c>
      <c r="E37" s="212">
        <v>395500</v>
      </c>
      <c r="F37" s="216">
        <v>465644.83</v>
      </c>
      <c r="G37" s="212">
        <v>1</v>
      </c>
      <c r="H37" s="216">
        <v>412168.18</v>
      </c>
      <c r="I37" s="216">
        <v>0</v>
      </c>
      <c r="J37" s="212">
        <v>1</v>
      </c>
      <c r="K37" s="216">
        <v>1062639.71</v>
      </c>
      <c r="L37" s="230" t="s">
        <v>173</v>
      </c>
      <c r="M37" s="212">
        <v>1</v>
      </c>
      <c r="N37" s="216">
        <v>2760823.24</v>
      </c>
      <c r="O37" s="212">
        <v>0</v>
      </c>
      <c r="P37" s="216">
        <v>0</v>
      </c>
      <c r="Q37" s="212">
        <v>1</v>
      </c>
      <c r="R37" s="216">
        <v>360819.81</v>
      </c>
      <c r="S37" s="212">
        <v>300</v>
      </c>
      <c r="T37" s="230">
        <v>0</v>
      </c>
      <c r="U37" s="212">
        <v>300</v>
      </c>
      <c r="V37" s="230">
        <v>1</v>
      </c>
      <c r="W37" s="212">
        <v>300</v>
      </c>
      <c r="X37" s="212">
        <v>1</v>
      </c>
      <c r="Y37" s="212">
        <v>0</v>
      </c>
      <c r="Z37" s="216">
        <v>864470.44</v>
      </c>
      <c r="AA37" s="216">
        <v>3726.1656896551722</v>
      </c>
      <c r="AB37" s="230" t="s">
        <v>28</v>
      </c>
      <c r="AC37" s="230" t="s">
        <v>28</v>
      </c>
      <c r="AD37" s="230" t="s">
        <v>28</v>
      </c>
      <c r="AE37" s="216">
        <v>99941.4</v>
      </c>
      <c r="AF37" s="216">
        <v>356367.37</v>
      </c>
      <c r="AG37" s="239">
        <v>4331.8500000000004</v>
      </c>
      <c r="AH37" s="239">
        <v>356367.37</v>
      </c>
      <c r="AI37" s="212">
        <v>500</v>
      </c>
      <c r="AJ37" s="268">
        <v>488.59</v>
      </c>
      <c r="AK37" s="212">
        <v>0</v>
      </c>
      <c r="AL37" s="216">
        <v>0</v>
      </c>
      <c r="AM37" s="212">
        <v>0</v>
      </c>
      <c r="AN37" s="239">
        <v>0</v>
      </c>
      <c r="AO37" s="216">
        <v>-12057.41</v>
      </c>
      <c r="AP37" s="216">
        <v>-9830</v>
      </c>
      <c r="AQ37" s="216">
        <v>2227.41</v>
      </c>
      <c r="AR37" s="216">
        <v>123828.88</v>
      </c>
      <c r="AS37" s="216">
        <v>113998.88</v>
      </c>
      <c r="AT37" s="213">
        <v>0</v>
      </c>
      <c r="AU37" s="213">
        <v>113998.88</v>
      </c>
      <c r="AV37" s="211">
        <v>0</v>
      </c>
      <c r="AW37" s="211">
        <v>0</v>
      </c>
      <c r="AX37" s="213">
        <v>0</v>
      </c>
      <c r="AY37" s="801">
        <v>25.989000000000001</v>
      </c>
      <c r="AZ37" s="275" t="s">
        <v>208</v>
      </c>
    </row>
    <row r="38" spans="1:52">
      <c r="A38" s="201">
        <v>13073074</v>
      </c>
      <c r="B38" s="200">
        <v>5353</v>
      </c>
      <c r="C38" s="200" t="s">
        <v>60</v>
      </c>
      <c r="D38" s="212">
        <v>319</v>
      </c>
      <c r="E38" s="212">
        <v>-149400</v>
      </c>
      <c r="F38" s="216">
        <v>-15606.98</v>
      </c>
      <c r="G38" s="212">
        <v>0</v>
      </c>
      <c r="H38" s="216">
        <v>0</v>
      </c>
      <c r="I38" s="216">
        <v>-48275.65</v>
      </c>
      <c r="J38" s="212">
        <v>1</v>
      </c>
      <c r="K38" s="216">
        <v>148917.64000000001</v>
      </c>
      <c r="L38" s="230" t="s">
        <v>173</v>
      </c>
      <c r="M38" s="212">
        <v>1</v>
      </c>
      <c r="N38" s="216">
        <v>497412.27</v>
      </c>
      <c r="O38" s="212">
        <v>0</v>
      </c>
      <c r="P38" s="216">
        <v>0</v>
      </c>
      <c r="Q38" s="212">
        <v>1</v>
      </c>
      <c r="R38" s="216">
        <v>419204.81</v>
      </c>
      <c r="S38" s="212">
        <v>275</v>
      </c>
      <c r="T38" s="230">
        <v>0</v>
      </c>
      <c r="U38" s="212">
        <v>375</v>
      </c>
      <c r="V38" s="230">
        <v>0</v>
      </c>
      <c r="W38" s="212">
        <v>300</v>
      </c>
      <c r="X38" s="212">
        <v>1</v>
      </c>
      <c r="Y38" s="212">
        <v>0</v>
      </c>
      <c r="Z38" s="216">
        <v>413313.06</v>
      </c>
      <c r="AA38" s="216">
        <v>1295.6522257053291</v>
      </c>
      <c r="AB38" s="230" t="s">
        <v>28</v>
      </c>
      <c r="AC38" s="230" t="s">
        <v>28</v>
      </c>
      <c r="AD38" s="230" t="s">
        <v>28</v>
      </c>
      <c r="AE38" s="216">
        <v>65344.19</v>
      </c>
      <c r="AF38" s="216">
        <v>223848.39</v>
      </c>
      <c r="AG38" s="239">
        <v>195356.42</v>
      </c>
      <c r="AH38" s="239">
        <v>419204.81</v>
      </c>
      <c r="AI38" s="212">
        <v>2500</v>
      </c>
      <c r="AJ38" s="268">
        <v>2450</v>
      </c>
      <c r="AK38" s="212">
        <v>0</v>
      </c>
      <c r="AL38" s="216">
        <v>0</v>
      </c>
      <c r="AM38" s="212">
        <v>0</v>
      </c>
      <c r="AN38" s="239">
        <v>0</v>
      </c>
      <c r="AO38" s="216">
        <v>113158.71</v>
      </c>
      <c r="AP38" s="216">
        <v>115575</v>
      </c>
      <c r="AQ38" s="216">
        <v>2416.2899999999936</v>
      </c>
      <c r="AR38" s="216">
        <v>92357.91</v>
      </c>
      <c r="AS38" s="216">
        <v>207932.91</v>
      </c>
      <c r="AT38" s="213">
        <v>99800</v>
      </c>
      <c r="AU38" s="213">
        <v>108132.91</v>
      </c>
      <c r="AV38" s="211">
        <v>0.86350854423534507</v>
      </c>
      <c r="AW38" s="211">
        <v>0.47996250329012369</v>
      </c>
      <c r="AX38" s="213">
        <v>55100</v>
      </c>
      <c r="AY38" s="801">
        <v>25.989000000000001</v>
      </c>
      <c r="AZ38" s="275" t="s">
        <v>208</v>
      </c>
    </row>
    <row r="39" spans="1:52">
      <c r="A39" s="201">
        <v>13073083</v>
      </c>
      <c r="B39" s="200">
        <v>5353</v>
      </c>
      <c r="C39" s="200" t="s">
        <v>61</v>
      </c>
      <c r="D39" s="212">
        <v>855</v>
      </c>
      <c r="E39" s="212">
        <v>-121300</v>
      </c>
      <c r="F39" s="216">
        <v>-28887.66</v>
      </c>
      <c r="G39" s="212">
        <v>0</v>
      </c>
      <c r="H39" s="216">
        <v>0</v>
      </c>
      <c r="I39" s="216">
        <v>-68844.429999999993</v>
      </c>
      <c r="J39" s="212">
        <v>0</v>
      </c>
      <c r="K39" s="216">
        <v>-144450.4</v>
      </c>
      <c r="L39" s="230" t="s">
        <v>172</v>
      </c>
      <c r="M39" s="212">
        <v>1</v>
      </c>
      <c r="N39" s="216">
        <v>2189126.0499999998</v>
      </c>
      <c r="O39" s="212">
        <v>1</v>
      </c>
      <c r="P39" s="216">
        <v>80000</v>
      </c>
      <c r="Q39" s="212">
        <v>0</v>
      </c>
      <c r="R39" s="216">
        <v>-58044.01</v>
      </c>
      <c r="S39" s="212">
        <v>300</v>
      </c>
      <c r="T39" s="230">
        <v>0</v>
      </c>
      <c r="U39" s="212">
        <v>350</v>
      </c>
      <c r="V39" s="230">
        <v>0</v>
      </c>
      <c r="W39" s="212">
        <v>350</v>
      </c>
      <c r="X39" s="212">
        <v>0</v>
      </c>
      <c r="Y39" s="212">
        <v>0</v>
      </c>
      <c r="Z39" s="216">
        <v>643180.57999999996</v>
      </c>
      <c r="AA39" s="216">
        <v>752.25798830409349</v>
      </c>
      <c r="AB39" s="230" t="s">
        <v>32</v>
      </c>
      <c r="AC39" s="230" t="s">
        <v>28</v>
      </c>
      <c r="AD39" s="230" t="s">
        <v>28</v>
      </c>
      <c r="AE39" s="216">
        <v>-48518.83</v>
      </c>
      <c r="AF39" s="216">
        <v>-39286.9</v>
      </c>
      <c r="AG39" s="239">
        <v>-28887.66</v>
      </c>
      <c r="AH39" s="239">
        <v>-138044.01</v>
      </c>
      <c r="AI39" s="212">
        <v>3000</v>
      </c>
      <c r="AJ39" s="268">
        <v>3257.51</v>
      </c>
      <c r="AK39" s="212">
        <v>3500</v>
      </c>
      <c r="AL39" s="216">
        <v>3467.61</v>
      </c>
      <c r="AM39" s="212">
        <v>0</v>
      </c>
      <c r="AN39" s="239">
        <v>0</v>
      </c>
      <c r="AO39" s="216">
        <v>427374.16</v>
      </c>
      <c r="AP39" s="216">
        <v>444940</v>
      </c>
      <c r="AQ39" s="216">
        <v>17565.840000000026</v>
      </c>
      <c r="AR39" s="216">
        <v>187867.05</v>
      </c>
      <c r="AS39" s="216">
        <v>632807.05000000005</v>
      </c>
      <c r="AT39" s="213">
        <v>311400</v>
      </c>
      <c r="AU39" s="213">
        <v>321407.05000000005</v>
      </c>
      <c r="AV39" s="211">
        <v>0.69986964534543983</v>
      </c>
      <c r="AW39" s="211">
        <v>0.49209312696500457</v>
      </c>
      <c r="AX39" s="213">
        <v>172200</v>
      </c>
      <c r="AY39" s="801">
        <v>25.989000000000001</v>
      </c>
      <c r="AZ39" s="275" t="s">
        <v>208</v>
      </c>
    </row>
    <row r="40" spans="1:52">
      <c r="A40" s="201">
        <v>13073002</v>
      </c>
      <c r="B40" s="200">
        <v>5354</v>
      </c>
      <c r="C40" s="200" t="s">
        <v>62</v>
      </c>
      <c r="D40" s="212">
        <v>638</v>
      </c>
      <c r="E40" s="212">
        <v>78900</v>
      </c>
      <c r="F40" s="216">
        <v>570172</v>
      </c>
      <c r="G40" s="1034">
        <v>1</v>
      </c>
      <c r="H40" s="216" t="s">
        <v>24</v>
      </c>
      <c r="I40" s="216" t="s">
        <v>24</v>
      </c>
      <c r="J40" s="212" t="s">
        <v>24</v>
      </c>
      <c r="K40" s="216" t="s">
        <v>24</v>
      </c>
      <c r="L40" s="212" t="s">
        <v>24</v>
      </c>
      <c r="M40" s="212" t="s">
        <v>24</v>
      </c>
      <c r="N40" s="216" t="s">
        <v>24</v>
      </c>
      <c r="O40" s="212" t="s">
        <v>28</v>
      </c>
      <c r="P40" s="216">
        <v>0</v>
      </c>
      <c r="Q40" s="212" t="s">
        <v>24</v>
      </c>
      <c r="R40" s="216" t="s">
        <v>24</v>
      </c>
      <c r="S40" s="212">
        <v>280</v>
      </c>
      <c r="T40" s="230">
        <v>0</v>
      </c>
      <c r="U40" s="212">
        <v>360</v>
      </c>
      <c r="V40" s="230">
        <v>0</v>
      </c>
      <c r="W40" s="212">
        <v>330</v>
      </c>
      <c r="X40" s="212">
        <v>0</v>
      </c>
      <c r="Y40" s="212">
        <v>0</v>
      </c>
      <c r="Z40" s="216" t="s">
        <v>24</v>
      </c>
      <c r="AA40" s="216">
        <v>0</v>
      </c>
      <c r="AB40" s="230" t="s">
        <v>28</v>
      </c>
      <c r="AC40" s="230" t="s">
        <v>24</v>
      </c>
      <c r="AD40" s="230" t="s">
        <v>24</v>
      </c>
      <c r="AE40" s="216" t="s">
        <v>24</v>
      </c>
      <c r="AF40" s="216" t="s">
        <v>24</v>
      </c>
      <c r="AG40" s="239">
        <v>570172</v>
      </c>
      <c r="AH40" s="239">
        <v>3802746</v>
      </c>
      <c r="AI40" s="212">
        <v>1700</v>
      </c>
      <c r="AJ40" s="268">
        <v>1563</v>
      </c>
      <c r="AK40" s="212">
        <v>0</v>
      </c>
      <c r="AL40" s="216">
        <v>0</v>
      </c>
      <c r="AM40" s="212">
        <v>190000</v>
      </c>
      <c r="AN40" s="239">
        <v>242454</v>
      </c>
      <c r="AO40" s="216">
        <v>639189</v>
      </c>
      <c r="AP40" s="216" t="s">
        <v>24</v>
      </c>
      <c r="AQ40" s="216" t="s">
        <v>24</v>
      </c>
      <c r="AR40" s="216" t="s">
        <v>24</v>
      </c>
      <c r="AS40" s="216" t="s">
        <v>24</v>
      </c>
      <c r="AT40" s="213">
        <v>307700</v>
      </c>
      <c r="AU40" s="213" t="s">
        <v>24</v>
      </c>
      <c r="AV40" s="211" t="s">
        <v>24</v>
      </c>
      <c r="AW40" s="214" t="s">
        <v>24</v>
      </c>
      <c r="AX40" s="213">
        <v>208100</v>
      </c>
      <c r="AY40" s="801">
        <v>31.79</v>
      </c>
      <c r="AZ40" s="275" t="s">
        <v>208</v>
      </c>
    </row>
    <row r="41" spans="1:52">
      <c r="A41" s="201">
        <v>13073012</v>
      </c>
      <c r="B41" s="200">
        <v>5354</v>
      </c>
      <c r="C41" s="200" t="s">
        <v>63</v>
      </c>
      <c r="D41" s="212">
        <v>1101</v>
      </c>
      <c r="E41" s="212">
        <v>-66100</v>
      </c>
      <c r="F41" s="216">
        <v>279580</v>
      </c>
      <c r="G41" s="1034">
        <v>1</v>
      </c>
      <c r="H41" s="216" t="s">
        <v>24</v>
      </c>
      <c r="I41" s="216" t="s">
        <v>24</v>
      </c>
      <c r="J41" s="212" t="s">
        <v>24</v>
      </c>
      <c r="K41" s="216" t="s">
        <v>24</v>
      </c>
      <c r="L41" s="212" t="s">
        <v>24</v>
      </c>
      <c r="M41" s="212" t="s">
        <v>24</v>
      </c>
      <c r="N41" s="216">
        <v>8542013</v>
      </c>
      <c r="O41" s="212" t="s">
        <v>28</v>
      </c>
      <c r="P41" s="216">
        <v>0</v>
      </c>
      <c r="Q41" s="212" t="s">
        <v>24</v>
      </c>
      <c r="R41" s="216">
        <v>1078885</v>
      </c>
      <c r="S41" s="212">
        <v>250</v>
      </c>
      <c r="T41" s="230">
        <v>1</v>
      </c>
      <c r="U41" s="212">
        <v>360</v>
      </c>
      <c r="V41" s="230">
        <v>0</v>
      </c>
      <c r="W41" s="212">
        <v>360</v>
      </c>
      <c r="X41" s="212">
        <v>0</v>
      </c>
      <c r="Y41" s="212">
        <v>0</v>
      </c>
      <c r="Z41" s="216">
        <v>2048875</v>
      </c>
      <c r="AA41" s="216">
        <v>1860.9218891916439</v>
      </c>
      <c r="AB41" s="230" t="s">
        <v>28</v>
      </c>
      <c r="AC41" s="230" t="s">
        <v>24</v>
      </c>
      <c r="AD41" s="230" t="s">
        <v>24</v>
      </c>
      <c r="AE41" s="216">
        <v>194527</v>
      </c>
      <c r="AF41" s="216">
        <v>-145154</v>
      </c>
      <c r="AG41" s="239">
        <v>279580</v>
      </c>
      <c r="AH41" s="239">
        <v>1078885</v>
      </c>
      <c r="AI41" s="212">
        <v>3900</v>
      </c>
      <c r="AJ41" s="268">
        <v>3735</v>
      </c>
      <c r="AK41" s="212">
        <v>0</v>
      </c>
      <c r="AL41" s="216">
        <v>0</v>
      </c>
      <c r="AM41" s="212">
        <v>146000</v>
      </c>
      <c r="AN41" s="239">
        <v>199150</v>
      </c>
      <c r="AO41" s="216">
        <v>508789</v>
      </c>
      <c r="AP41" s="216">
        <v>1016919</v>
      </c>
      <c r="AQ41" s="216" t="s">
        <v>24</v>
      </c>
      <c r="AR41" s="216">
        <v>297986.68</v>
      </c>
      <c r="AS41" s="216" t="s">
        <v>24</v>
      </c>
      <c r="AT41" s="213">
        <v>379339</v>
      </c>
      <c r="AU41" s="213">
        <v>935566.67999999993</v>
      </c>
      <c r="AV41" s="211">
        <v>0.37302774360593127</v>
      </c>
      <c r="AW41" s="214" t="s">
        <v>24</v>
      </c>
      <c r="AX41" s="213">
        <v>256500</v>
      </c>
      <c r="AY41" s="801">
        <v>31.79</v>
      </c>
      <c r="AZ41" s="275" t="s">
        <v>208</v>
      </c>
    </row>
    <row r="42" spans="1:52">
      <c r="A42" s="201">
        <v>13073017</v>
      </c>
      <c r="B42" s="200">
        <v>5354</v>
      </c>
      <c r="C42" s="200" t="s">
        <v>64</v>
      </c>
      <c r="D42" s="212">
        <v>1503</v>
      </c>
      <c r="E42" s="212">
        <v>-153700</v>
      </c>
      <c r="F42" s="216">
        <v>269151</v>
      </c>
      <c r="G42" s="1034">
        <v>1</v>
      </c>
      <c r="H42" s="216" t="s">
        <v>24</v>
      </c>
      <c r="I42" s="216" t="s">
        <v>24</v>
      </c>
      <c r="J42" s="212" t="s">
        <v>24</v>
      </c>
      <c r="K42" s="216" t="s">
        <v>24</v>
      </c>
      <c r="L42" s="212" t="s">
        <v>24</v>
      </c>
      <c r="M42" s="212" t="s">
        <v>24</v>
      </c>
      <c r="N42" s="216">
        <v>16619730</v>
      </c>
      <c r="O42" s="212" t="s">
        <v>28</v>
      </c>
      <c r="P42" s="216">
        <v>0</v>
      </c>
      <c r="Q42" s="212" t="s">
        <v>24</v>
      </c>
      <c r="R42" s="216">
        <v>2167664</v>
      </c>
      <c r="S42" s="212">
        <v>250</v>
      </c>
      <c r="T42" s="230">
        <v>1</v>
      </c>
      <c r="U42" s="212">
        <v>360</v>
      </c>
      <c r="V42" s="230">
        <v>0</v>
      </c>
      <c r="W42" s="212">
        <v>360</v>
      </c>
      <c r="X42" s="212">
        <v>0</v>
      </c>
      <c r="Y42" s="212">
        <v>0</v>
      </c>
      <c r="Z42" s="216">
        <v>1470554</v>
      </c>
      <c r="AA42" s="216">
        <v>978.41250831669993</v>
      </c>
      <c r="AB42" s="230" t="s">
        <v>28</v>
      </c>
      <c r="AC42" s="230" t="s">
        <v>24</v>
      </c>
      <c r="AD42" s="230" t="s">
        <v>24</v>
      </c>
      <c r="AE42" s="216">
        <v>163187</v>
      </c>
      <c r="AF42" s="216">
        <v>-243515</v>
      </c>
      <c r="AG42" s="239">
        <v>269151</v>
      </c>
      <c r="AH42" s="239">
        <v>2167664</v>
      </c>
      <c r="AI42" s="212">
        <v>4500</v>
      </c>
      <c r="AJ42" s="268">
        <v>4779</v>
      </c>
      <c r="AK42" s="212">
        <v>0</v>
      </c>
      <c r="AL42" s="216">
        <v>0</v>
      </c>
      <c r="AM42" s="212">
        <v>248000</v>
      </c>
      <c r="AN42" s="239">
        <v>251953</v>
      </c>
      <c r="AO42" s="216">
        <v>978223</v>
      </c>
      <c r="AP42" s="216">
        <v>1397162</v>
      </c>
      <c r="AQ42" s="216" t="s">
        <v>24</v>
      </c>
      <c r="AR42" s="216">
        <v>191396.57</v>
      </c>
      <c r="AS42" s="216" t="s">
        <v>24</v>
      </c>
      <c r="AT42" s="213">
        <v>607105</v>
      </c>
      <c r="AU42" s="213">
        <v>981453.57000000007</v>
      </c>
      <c r="AV42" s="211">
        <v>0.43452727743812097</v>
      </c>
      <c r="AW42" s="214" t="s">
        <v>24</v>
      </c>
      <c r="AX42" s="213">
        <v>410600</v>
      </c>
      <c r="AY42" s="801">
        <v>31.79</v>
      </c>
      <c r="AZ42" s="275" t="s">
        <v>208</v>
      </c>
    </row>
    <row r="43" spans="1:52">
      <c r="A43" s="201">
        <v>13073067</v>
      </c>
      <c r="B43" s="200">
        <v>5354</v>
      </c>
      <c r="C43" s="200" t="s">
        <v>65</v>
      </c>
      <c r="D43" s="212">
        <v>1498</v>
      </c>
      <c r="E43" s="212">
        <v>12400</v>
      </c>
      <c r="F43" s="216">
        <v>743547</v>
      </c>
      <c r="G43" s="1034">
        <v>1</v>
      </c>
      <c r="H43" s="216" t="s">
        <v>24</v>
      </c>
      <c r="I43" s="216" t="s">
        <v>24</v>
      </c>
      <c r="J43" s="212" t="s">
        <v>24</v>
      </c>
      <c r="K43" s="216" t="s">
        <v>24</v>
      </c>
      <c r="L43" s="212" t="s">
        <v>24</v>
      </c>
      <c r="M43" s="212" t="s">
        <v>24</v>
      </c>
      <c r="N43" s="216">
        <v>31802395</v>
      </c>
      <c r="O43" s="212" t="s">
        <v>28</v>
      </c>
      <c r="P43" s="216">
        <v>0</v>
      </c>
      <c r="Q43" s="212" t="s">
        <v>24</v>
      </c>
      <c r="R43" s="216">
        <v>2814856</v>
      </c>
      <c r="S43" s="212">
        <v>250</v>
      </c>
      <c r="T43" s="230">
        <v>1</v>
      </c>
      <c r="U43" s="212">
        <v>360</v>
      </c>
      <c r="V43" s="230">
        <v>0</v>
      </c>
      <c r="W43" s="212">
        <v>360</v>
      </c>
      <c r="X43" s="212">
        <v>0</v>
      </c>
      <c r="Y43" s="212">
        <v>0</v>
      </c>
      <c r="Z43" s="216">
        <v>684098</v>
      </c>
      <c r="AA43" s="216">
        <v>456.67423230974634</v>
      </c>
      <c r="AB43" s="230" t="s">
        <v>28</v>
      </c>
      <c r="AC43" s="230" t="s">
        <v>24</v>
      </c>
      <c r="AD43" s="230" t="s">
        <v>24</v>
      </c>
      <c r="AE43" s="216">
        <v>211438</v>
      </c>
      <c r="AF43" s="216">
        <v>-279963</v>
      </c>
      <c r="AG43" s="239">
        <v>743547</v>
      </c>
      <c r="AH43" s="239">
        <v>2814856</v>
      </c>
      <c r="AI43" s="212">
        <v>5800</v>
      </c>
      <c r="AJ43" s="268">
        <v>6099</v>
      </c>
      <c r="AK43" s="212">
        <v>0</v>
      </c>
      <c r="AL43" s="216">
        <v>0</v>
      </c>
      <c r="AM43" s="212">
        <v>240000</v>
      </c>
      <c r="AN43" s="239">
        <v>289563</v>
      </c>
      <c r="AO43" s="216">
        <v>1347534</v>
      </c>
      <c r="AP43" s="216">
        <v>1923572</v>
      </c>
      <c r="AQ43" s="216" t="s">
        <v>24</v>
      </c>
      <c r="AR43" s="216" t="s">
        <v>24</v>
      </c>
      <c r="AS43" s="216" t="s">
        <v>24</v>
      </c>
      <c r="AT43" s="213">
        <v>706755</v>
      </c>
      <c r="AU43" s="213" t="s">
        <v>24</v>
      </c>
      <c r="AV43" s="211">
        <v>0.36741801190701467</v>
      </c>
      <c r="AW43" s="214" t="s">
        <v>24</v>
      </c>
      <c r="AX43" s="213">
        <v>478000</v>
      </c>
      <c r="AY43" s="801">
        <v>31.79</v>
      </c>
      <c r="AZ43" s="275" t="s">
        <v>208</v>
      </c>
    </row>
    <row r="44" spans="1:52">
      <c r="A44" s="201">
        <v>13073100</v>
      </c>
      <c r="B44" s="200">
        <v>5354</v>
      </c>
      <c r="C44" s="200" t="s">
        <v>66</v>
      </c>
      <c r="D44" s="212">
        <v>715</v>
      </c>
      <c r="E44" s="212">
        <v>40100</v>
      </c>
      <c r="F44" s="216">
        <v>71363.5</v>
      </c>
      <c r="G44" s="1034">
        <v>1</v>
      </c>
      <c r="H44" s="216" t="s">
        <v>24</v>
      </c>
      <c r="I44" s="216" t="s">
        <v>24</v>
      </c>
      <c r="J44" s="212" t="s">
        <v>24</v>
      </c>
      <c r="K44" s="216" t="s">
        <v>24</v>
      </c>
      <c r="L44" s="212" t="s">
        <v>24</v>
      </c>
      <c r="M44" s="212" t="s">
        <v>24</v>
      </c>
      <c r="N44" s="216">
        <v>5959786</v>
      </c>
      <c r="O44" s="212" t="s">
        <v>28</v>
      </c>
      <c r="P44" s="216">
        <v>0</v>
      </c>
      <c r="Q44" s="212" t="s">
        <v>24</v>
      </c>
      <c r="R44" s="216">
        <v>1061850</v>
      </c>
      <c r="S44" s="212">
        <v>250</v>
      </c>
      <c r="T44" s="230">
        <v>1</v>
      </c>
      <c r="U44" s="212">
        <v>360</v>
      </c>
      <c r="V44" s="230">
        <v>0</v>
      </c>
      <c r="W44" s="212">
        <v>360</v>
      </c>
      <c r="X44" s="212">
        <v>0</v>
      </c>
      <c r="Y44" s="212">
        <v>0</v>
      </c>
      <c r="Z44" s="216">
        <v>37797</v>
      </c>
      <c r="AA44" s="216">
        <v>52.862937062937064</v>
      </c>
      <c r="AB44" s="230" t="s">
        <v>28</v>
      </c>
      <c r="AC44" s="230" t="s">
        <v>24</v>
      </c>
      <c r="AD44" s="230" t="s">
        <v>24</v>
      </c>
      <c r="AE44" s="216">
        <v>628816</v>
      </c>
      <c r="AF44" s="216">
        <v>157060</v>
      </c>
      <c r="AG44" s="239">
        <v>71364</v>
      </c>
      <c r="AH44" s="239">
        <v>1061850</v>
      </c>
      <c r="AI44" s="212">
        <v>3500</v>
      </c>
      <c r="AJ44" s="268">
        <v>3898</v>
      </c>
      <c r="AK44" s="212">
        <v>0</v>
      </c>
      <c r="AL44" s="216">
        <v>0</v>
      </c>
      <c r="AM44" s="212">
        <v>146000</v>
      </c>
      <c r="AN44" s="239">
        <v>153334</v>
      </c>
      <c r="AO44" s="216">
        <v>326539</v>
      </c>
      <c r="AP44" s="216">
        <v>561977</v>
      </c>
      <c r="AQ44" s="216" t="s">
        <v>24</v>
      </c>
      <c r="AR44" s="216">
        <v>179004.63</v>
      </c>
      <c r="AS44" s="216" t="s">
        <v>24</v>
      </c>
      <c r="AT44" s="213">
        <v>242014</v>
      </c>
      <c r="AU44" s="213">
        <v>498967.63</v>
      </c>
      <c r="AV44" s="211">
        <v>0.4306475176030336</v>
      </c>
      <c r="AW44" s="214" t="s">
        <v>24</v>
      </c>
      <c r="AX44" s="213">
        <v>163700</v>
      </c>
      <c r="AY44" s="801">
        <v>31.79</v>
      </c>
      <c r="AZ44" s="275" t="s">
        <v>208</v>
      </c>
    </row>
    <row r="45" spans="1:52">
      <c r="A45" s="201">
        <v>13073103</v>
      </c>
      <c r="B45" s="200">
        <v>5354</v>
      </c>
      <c r="C45" s="200" t="s">
        <v>67</v>
      </c>
      <c r="D45" s="212">
        <v>1165</v>
      </c>
      <c r="E45" s="212">
        <v>280000</v>
      </c>
      <c r="F45" s="216">
        <v>422840</v>
      </c>
      <c r="G45" s="1034">
        <v>1</v>
      </c>
      <c r="H45" s="216" t="s">
        <v>24</v>
      </c>
      <c r="I45" s="216" t="s">
        <v>24</v>
      </c>
      <c r="J45" s="212" t="s">
        <v>24</v>
      </c>
      <c r="K45" s="216" t="s">
        <v>24</v>
      </c>
      <c r="L45" s="212" t="s">
        <v>24</v>
      </c>
      <c r="M45" s="212" t="s">
        <v>24</v>
      </c>
      <c r="N45" s="216" t="s">
        <v>24</v>
      </c>
      <c r="O45" s="212" t="s">
        <v>28</v>
      </c>
      <c r="P45" s="216">
        <v>0</v>
      </c>
      <c r="Q45" s="212" t="s">
        <v>24</v>
      </c>
      <c r="R45" s="216">
        <v>183502</v>
      </c>
      <c r="S45" s="212">
        <v>250</v>
      </c>
      <c r="T45" s="230">
        <v>1</v>
      </c>
      <c r="U45" s="212">
        <v>360</v>
      </c>
      <c r="V45" s="230">
        <v>0</v>
      </c>
      <c r="W45" s="212">
        <v>360</v>
      </c>
      <c r="X45" s="212">
        <v>0</v>
      </c>
      <c r="Y45" s="212">
        <v>0</v>
      </c>
      <c r="Z45" s="216">
        <v>414774</v>
      </c>
      <c r="AA45" s="216">
        <v>356.02918454935622</v>
      </c>
      <c r="AB45" s="230" t="s">
        <v>28</v>
      </c>
      <c r="AC45" s="230" t="s">
        <v>24</v>
      </c>
      <c r="AD45" s="230" t="s">
        <v>24</v>
      </c>
      <c r="AE45" s="216" t="s">
        <v>24</v>
      </c>
      <c r="AF45" s="216" t="s">
        <v>24</v>
      </c>
      <c r="AG45" s="239">
        <v>422840</v>
      </c>
      <c r="AH45" s="239">
        <v>1385018</v>
      </c>
      <c r="AI45" s="212">
        <v>3000</v>
      </c>
      <c r="AJ45" s="268">
        <v>3004</v>
      </c>
      <c r="AK45" s="212">
        <v>100</v>
      </c>
      <c r="AL45" s="216">
        <v>0</v>
      </c>
      <c r="AM45" s="212">
        <v>110000</v>
      </c>
      <c r="AN45" s="239">
        <v>155620</v>
      </c>
      <c r="AO45" s="216">
        <v>640347</v>
      </c>
      <c r="AP45" s="216">
        <v>797977</v>
      </c>
      <c r="AQ45" s="216" t="s">
        <v>24</v>
      </c>
      <c r="AR45" s="216">
        <v>229598.31</v>
      </c>
      <c r="AS45" s="216" t="s">
        <v>24</v>
      </c>
      <c r="AT45" s="213">
        <v>383081</v>
      </c>
      <c r="AU45" s="213">
        <v>644494.31000000006</v>
      </c>
      <c r="AV45" s="211">
        <v>0.48006521491220927</v>
      </c>
      <c r="AW45" s="214" t="s">
        <v>24</v>
      </c>
      <c r="AX45" s="213">
        <v>259100</v>
      </c>
      <c r="AY45" s="801">
        <v>31.79</v>
      </c>
      <c r="AZ45" s="275" t="s">
        <v>208</v>
      </c>
    </row>
    <row r="46" spans="1:52">
      <c r="A46" s="201">
        <v>13073024</v>
      </c>
      <c r="B46" s="200">
        <v>5355</v>
      </c>
      <c r="C46" s="200" t="s">
        <v>68</v>
      </c>
      <c r="D46" s="212">
        <v>1476</v>
      </c>
      <c r="E46" s="212">
        <v>-108900</v>
      </c>
      <c r="F46" s="216">
        <v>138204</v>
      </c>
      <c r="G46" s="212">
        <v>0</v>
      </c>
      <c r="H46" s="216" t="s">
        <v>169</v>
      </c>
      <c r="I46" s="216">
        <v>-162381</v>
      </c>
      <c r="J46" s="212">
        <v>1</v>
      </c>
      <c r="K46" s="216">
        <v>24024.5</v>
      </c>
      <c r="L46" s="230">
        <v>2015</v>
      </c>
      <c r="M46" s="212">
        <v>1</v>
      </c>
      <c r="N46" s="216">
        <v>3927637</v>
      </c>
      <c r="O46" s="212">
        <v>0</v>
      </c>
      <c r="P46" s="216">
        <v>0</v>
      </c>
      <c r="Q46" s="212">
        <v>1</v>
      </c>
      <c r="R46" s="216">
        <v>24024.5</v>
      </c>
      <c r="S46" s="212">
        <v>250</v>
      </c>
      <c r="T46" s="230">
        <v>1</v>
      </c>
      <c r="U46" s="212">
        <v>350</v>
      </c>
      <c r="V46" s="230">
        <v>0</v>
      </c>
      <c r="W46" s="212">
        <v>300</v>
      </c>
      <c r="X46" s="212">
        <v>1</v>
      </c>
      <c r="Y46" s="212">
        <v>0</v>
      </c>
      <c r="Z46" s="216">
        <v>1870364.8</v>
      </c>
      <c r="AA46" s="216">
        <v>1267.1848238482385</v>
      </c>
      <c r="AB46" s="230" t="s">
        <v>32</v>
      </c>
      <c r="AC46" s="230" t="s">
        <v>28</v>
      </c>
      <c r="AD46" s="230" t="s">
        <v>28</v>
      </c>
      <c r="AE46" s="216">
        <v>-415693</v>
      </c>
      <c r="AF46" s="216">
        <v>24024</v>
      </c>
      <c r="AG46" s="239">
        <v>138304.5</v>
      </c>
      <c r="AH46" s="239">
        <v>24024.5</v>
      </c>
      <c r="AI46" s="212">
        <v>5800</v>
      </c>
      <c r="AJ46" s="268">
        <v>6174.96</v>
      </c>
      <c r="AK46" s="212"/>
      <c r="AL46" s="216"/>
      <c r="AM46" s="212"/>
      <c r="AN46" s="239"/>
      <c r="AO46" s="216">
        <v>503427.92</v>
      </c>
      <c r="AP46" s="216">
        <v>694235.30999999994</v>
      </c>
      <c r="AQ46" s="216">
        <v>190807.38999999996</v>
      </c>
      <c r="AR46" s="216">
        <v>430509.68</v>
      </c>
      <c r="AS46" s="216">
        <v>1124744.99</v>
      </c>
      <c r="AT46" s="213">
        <v>447476.9</v>
      </c>
      <c r="AU46" s="213">
        <v>677268.09</v>
      </c>
      <c r="AV46" s="211">
        <v>0.6445608478197401</v>
      </c>
      <c r="AW46" s="211">
        <v>0.39784742673092505</v>
      </c>
      <c r="AX46" s="213">
        <v>165946.20000000001</v>
      </c>
      <c r="AY46" s="801">
        <v>17.43</v>
      </c>
      <c r="AZ46" s="275" t="s">
        <v>208</v>
      </c>
    </row>
    <row r="47" spans="1:52">
      <c r="A47" s="201">
        <v>13073029</v>
      </c>
      <c r="B47" s="200">
        <v>5355</v>
      </c>
      <c r="C47" s="200" t="s">
        <v>69</v>
      </c>
      <c r="D47" s="212">
        <v>534</v>
      </c>
      <c r="E47" s="212">
        <v>-104100</v>
      </c>
      <c r="F47" s="216">
        <v>-7154</v>
      </c>
      <c r="G47" s="212">
        <v>0</v>
      </c>
      <c r="H47" s="216" t="s">
        <v>169</v>
      </c>
      <c r="I47" s="216">
        <v>-128039</v>
      </c>
      <c r="J47" s="212">
        <v>1</v>
      </c>
      <c r="K47" s="216">
        <v>30781</v>
      </c>
      <c r="L47" s="230">
        <v>2015</v>
      </c>
      <c r="M47" s="212">
        <v>1</v>
      </c>
      <c r="N47" s="216">
        <v>2057419</v>
      </c>
      <c r="O47" s="212">
        <v>0</v>
      </c>
      <c r="P47" s="216">
        <v>0</v>
      </c>
      <c r="Q47" s="212">
        <v>1</v>
      </c>
      <c r="R47" s="216">
        <v>124538.36</v>
      </c>
      <c r="S47" s="212">
        <v>300</v>
      </c>
      <c r="T47" s="230">
        <v>0</v>
      </c>
      <c r="U47" s="212">
        <v>300</v>
      </c>
      <c r="V47" s="230">
        <v>1</v>
      </c>
      <c r="W47" s="212">
        <v>300</v>
      </c>
      <c r="X47" s="212">
        <v>1</v>
      </c>
      <c r="Y47" s="212">
        <v>0</v>
      </c>
      <c r="Z47" s="216">
        <v>388535.29</v>
      </c>
      <c r="AA47" s="216">
        <v>727.59417602996245</v>
      </c>
      <c r="AB47" s="230" t="s">
        <v>32</v>
      </c>
      <c r="AC47" s="230" t="s">
        <v>28</v>
      </c>
      <c r="AD47" s="230" t="s">
        <v>28</v>
      </c>
      <c r="AE47" s="216">
        <v>-90665</v>
      </c>
      <c r="AF47" s="216">
        <v>30781</v>
      </c>
      <c r="AG47" s="239">
        <v>7154</v>
      </c>
      <c r="AH47" s="239">
        <v>30781</v>
      </c>
      <c r="AI47" s="212">
        <v>3500</v>
      </c>
      <c r="AJ47" s="268">
        <v>3194.66</v>
      </c>
      <c r="AK47" s="212"/>
      <c r="AL47" s="216"/>
      <c r="AM47" s="212"/>
      <c r="AN47" s="239"/>
      <c r="AO47" s="216">
        <v>202110.98</v>
      </c>
      <c r="AP47" s="216">
        <v>184592.37999999998</v>
      </c>
      <c r="AQ47" s="216">
        <v>-17518.600000000035</v>
      </c>
      <c r="AR47" s="216">
        <v>154563.19</v>
      </c>
      <c r="AS47" s="216">
        <v>339155.56999999995</v>
      </c>
      <c r="AT47" s="213">
        <v>183712.14</v>
      </c>
      <c r="AU47" s="213">
        <v>155443.42999999993</v>
      </c>
      <c r="AV47" s="211">
        <v>0.99523143913091128</v>
      </c>
      <c r="AW47" s="211">
        <v>0.54167513745978002</v>
      </c>
      <c r="AX47" s="213">
        <v>68129.600000000006</v>
      </c>
      <c r="AY47" s="801">
        <v>17.43</v>
      </c>
      <c r="AZ47" s="275" t="s">
        <v>208</v>
      </c>
    </row>
    <row r="48" spans="1:52">
      <c r="A48" s="201">
        <v>13073034</v>
      </c>
      <c r="B48" s="200">
        <v>5355</v>
      </c>
      <c r="C48" s="200" t="s">
        <v>70</v>
      </c>
      <c r="D48" s="212">
        <v>663</v>
      </c>
      <c r="E48" s="212">
        <v>-127000</v>
      </c>
      <c r="F48" s="216">
        <v>182038</v>
      </c>
      <c r="G48" s="212">
        <v>1</v>
      </c>
      <c r="H48" s="216">
        <v>56445</v>
      </c>
      <c r="I48" s="216" t="s">
        <v>169</v>
      </c>
      <c r="J48" s="212">
        <v>1</v>
      </c>
      <c r="K48" s="216">
        <v>462494</v>
      </c>
      <c r="L48" s="230">
        <v>2017</v>
      </c>
      <c r="M48" s="212">
        <v>1</v>
      </c>
      <c r="N48" s="216">
        <v>2426888</v>
      </c>
      <c r="O48" s="212">
        <v>0</v>
      </c>
      <c r="P48" s="216">
        <v>0</v>
      </c>
      <c r="Q48" s="212">
        <v>1</v>
      </c>
      <c r="R48" s="216">
        <v>462494.15</v>
      </c>
      <c r="S48" s="212">
        <v>300</v>
      </c>
      <c r="T48" s="230">
        <v>0</v>
      </c>
      <c r="U48" s="212">
        <v>300</v>
      </c>
      <c r="V48" s="230">
        <v>1</v>
      </c>
      <c r="W48" s="212">
        <v>300</v>
      </c>
      <c r="X48" s="212">
        <v>1</v>
      </c>
      <c r="Y48" s="212">
        <v>0</v>
      </c>
      <c r="Z48" s="216">
        <v>162633.49000000002</v>
      </c>
      <c r="AA48" s="216">
        <v>245.29938159879339</v>
      </c>
      <c r="AB48" s="230" t="s">
        <v>32</v>
      </c>
      <c r="AC48" s="230" t="s">
        <v>28</v>
      </c>
      <c r="AD48" s="230" t="s">
        <v>28</v>
      </c>
      <c r="AE48" s="216">
        <v>-54127</v>
      </c>
      <c r="AF48" s="216">
        <v>462494</v>
      </c>
      <c r="AG48" s="239">
        <v>182470</v>
      </c>
      <c r="AH48" s="239">
        <v>462494</v>
      </c>
      <c r="AI48" s="212">
        <v>4300</v>
      </c>
      <c r="AJ48" s="268">
        <v>4511.26</v>
      </c>
      <c r="AK48" s="212"/>
      <c r="AL48" s="216"/>
      <c r="AM48" s="212"/>
      <c r="AN48" s="239"/>
      <c r="AO48" s="216">
        <v>198724.16</v>
      </c>
      <c r="AP48" s="216">
        <v>333201.03000000003</v>
      </c>
      <c r="AQ48" s="216">
        <v>134476.87000000002</v>
      </c>
      <c r="AR48" s="216">
        <v>210340.77</v>
      </c>
      <c r="AS48" s="216">
        <v>543541.80000000005</v>
      </c>
      <c r="AT48" s="213">
        <v>210084.23</v>
      </c>
      <c r="AU48" s="213">
        <v>333457.57000000007</v>
      </c>
      <c r="AV48" s="211">
        <v>0.63050294292307563</v>
      </c>
      <c r="AW48" s="211">
        <v>0.38650979556678067</v>
      </c>
      <c r="AX48" s="213">
        <v>77909.58</v>
      </c>
      <c r="AY48" s="801">
        <v>17.43</v>
      </c>
      <c r="AZ48" s="275" t="s">
        <v>208</v>
      </c>
    </row>
    <row r="49" spans="1:52">
      <c r="A49" s="201">
        <v>13073057</v>
      </c>
      <c r="B49" s="200">
        <v>5355</v>
      </c>
      <c r="C49" s="200" t="s">
        <v>71</v>
      </c>
      <c r="D49" s="212">
        <v>353</v>
      </c>
      <c r="E49" s="212">
        <v>-113200</v>
      </c>
      <c r="F49" s="216">
        <v>965</v>
      </c>
      <c r="G49" s="212">
        <v>1</v>
      </c>
      <c r="H49" s="216">
        <v>2523</v>
      </c>
      <c r="I49" s="216" t="s">
        <v>169</v>
      </c>
      <c r="J49" s="212">
        <v>0</v>
      </c>
      <c r="K49" s="216" t="s">
        <v>169</v>
      </c>
      <c r="L49" s="230">
        <v>2013</v>
      </c>
      <c r="M49" s="212">
        <v>1</v>
      </c>
      <c r="N49" s="216">
        <v>1068251</v>
      </c>
      <c r="O49" s="212">
        <v>1</v>
      </c>
      <c r="P49" s="216">
        <v>1426</v>
      </c>
      <c r="Q49" s="212">
        <v>0</v>
      </c>
      <c r="R49" s="216">
        <v>-1426.2</v>
      </c>
      <c r="S49" s="212">
        <v>300</v>
      </c>
      <c r="T49" s="230">
        <v>0</v>
      </c>
      <c r="U49" s="212">
        <v>350</v>
      </c>
      <c r="V49" s="230">
        <v>0</v>
      </c>
      <c r="W49" s="212">
        <v>300</v>
      </c>
      <c r="X49" s="212">
        <v>1</v>
      </c>
      <c r="Y49" s="212">
        <v>0</v>
      </c>
      <c r="Z49" s="216">
        <v>101034.33</v>
      </c>
      <c r="AA49" s="216">
        <v>286.21623229461755</v>
      </c>
      <c r="AB49" s="230" t="s">
        <v>32</v>
      </c>
      <c r="AC49" s="230" t="s">
        <v>28</v>
      </c>
      <c r="AD49" s="230" t="s">
        <v>28</v>
      </c>
      <c r="AE49" s="216">
        <v>-151112</v>
      </c>
      <c r="AF49" s="216">
        <v>-1426</v>
      </c>
      <c r="AG49" s="239">
        <v>974.52</v>
      </c>
      <c r="AH49" s="239">
        <v>-1426.2</v>
      </c>
      <c r="AI49" s="212">
        <v>2800</v>
      </c>
      <c r="AJ49" s="268">
        <v>2688.37</v>
      </c>
      <c r="AK49" s="212"/>
      <c r="AL49" s="216"/>
      <c r="AM49" s="212"/>
      <c r="AN49" s="239"/>
      <c r="AO49" s="216">
        <v>94283.36</v>
      </c>
      <c r="AP49" s="216">
        <v>141247.65</v>
      </c>
      <c r="AQ49" s="216">
        <v>46964.289999999994</v>
      </c>
      <c r="AR49" s="216">
        <v>120656.89</v>
      </c>
      <c r="AS49" s="216">
        <v>261904.53999999998</v>
      </c>
      <c r="AT49" s="213">
        <v>102141.14</v>
      </c>
      <c r="AU49" s="213">
        <v>159763.39999999997</v>
      </c>
      <c r="AV49" s="211">
        <v>0.7231351459652603</v>
      </c>
      <c r="AW49" s="211">
        <v>0.38999377406745223</v>
      </c>
      <c r="AX49" s="213">
        <v>37879</v>
      </c>
      <c r="AY49" s="801">
        <v>17.43</v>
      </c>
      <c r="AZ49" s="275" t="s">
        <v>208</v>
      </c>
    </row>
    <row r="50" spans="1:52">
      <c r="A50" s="201">
        <v>13073062</v>
      </c>
      <c r="B50" s="200">
        <v>5355</v>
      </c>
      <c r="C50" s="200" t="s">
        <v>72</v>
      </c>
      <c r="D50" s="212">
        <v>547</v>
      </c>
      <c r="E50" s="212">
        <v>-113300</v>
      </c>
      <c r="F50" s="216">
        <v>-36941</v>
      </c>
      <c r="G50" s="212">
        <v>0</v>
      </c>
      <c r="H50" s="216" t="s">
        <v>169</v>
      </c>
      <c r="I50" s="216">
        <v>-97650</v>
      </c>
      <c r="J50" s="212">
        <v>1</v>
      </c>
      <c r="K50" s="216">
        <v>70283.399999999994</v>
      </c>
      <c r="L50" s="230">
        <v>2015</v>
      </c>
      <c r="M50" s="212">
        <v>1</v>
      </c>
      <c r="N50" s="216">
        <v>1409711</v>
      </c>
      <c r="O50" s="212">
        <v>0</v>
      </c>
      <c r="P50" s="216">
        <v>0</v>
      </c>
      <c r="Q50" s="212">
        <v>1</v>
      </c>
      <c r="R50" s="216">
        <v>70273.399999999994</v>
      </c>
      <c r="S50" s="212">
        <v>300</v>
      </c>
      <c r="T50" s="230">
        <v>0</v>
      </c>
      <c r="U50" s="212">
        <v>300</v>
      </c>
      <c r="V50" s="230">
        <v>1</v>
      </c>
      <c r="W50" s="212">
        <v>250</v>
      </c>
      <c r="X50" s="212">
        <v>1</v>
      </c>
      <c r="Y50" s="212">
        <v>0</v>
      </c>
      <c r="Z50" s="216">
        <v>23667.16</v>
      </c>
      <c r="AA50" s="216">
        <v>43.267202925045702</v>
      </c>
      <c r="AB50" s="230" t="s">
        <v>32</v>
      </c>
      <c r="AC50" s="230" t="s">
        <v>28</v>
      </c>
      <c r="AD50" s="230" t="s">
        <v>28</v>
      </c>
      <c r="AE50" s="216">
        <v>-388374</v>
      </c>
      <c r="AF50" s="216">
        <v>70283</v>
      </c>
      <c r="AG50" s="239">
        <v>-107032.95</v>
      </c>
      <c r="AH50" s="239">
        <v>70283.399999999994</v>
      </c>
      <c r="AI50" s="212">
        <v>4300</v>
      </c>
      <c r="AJ50" s="268">
        <v>4126.2299999999996</v>
      </c>
      <c r="AK50" s="212"/>
      <c r="AL50" s="216"/>
      <c r="AM50" s="212"/>
      <c r="AN50" s="239"/>
      <c r="AO50" s="216">
        <v>200588.68</v>
      </c>
      <c r="AP50" s="216">
        <v>239449.94</v>
      </c>
      <c r="AQ50" s="216">
        <v>38861.260000000009</v>
      </c>
      <c r="AR50" s="216">
        <v>155878.31</v>
      </c>
      <c r="AS50" s="216">
        <v>395328.25</v>
      </c>
      <c r="AT50" s="213">
        <v>172330.51</v>
      </c>
      <c r="AU50" s="213">
        <v>222997.74</v>
      </c>
      <c r="AV50" s="211">
        <v>0.71969326866400551</v>
      </c>
      <c r="AW50" s="211">
        <v>0.43591751917552063</v>
      </c>
      <c r="AX50" s="213">
        <v>63908.63</v>
      </c>
      <c r="AY50" s="801">
        <v>17.43</v>
      </c>
      <c r="AZ50" s="275" t="s">
        <v>208</v>
      </c>
    </row>
    <row r="51" spans="1:52">
      <c r="A51" s="201">
        <v>13073076</v>
      </c>
      <c r="B51" s="200">
        <v>5355</v>
      </c>
      <c r="C51" s="200" t="s">
        <v>73</v>
      </c>
      <c r="D51" s="212">
        <v>1376</v>
      </c>
      <c r="E51" s="212">
        <v>-245900</v>
      </c>
      <c r="F51" s="216">
        <v>-51433</v>
      </c>
      <c r="G51" s="212">
        <v>0</v>
      </c>
      <c r="H51" s="216" t="s">
        <v>169</v>
      </c>
      <c r="I51" s="216">
        <v>-27431</v>
      </c>
      <c r="J51" s="212">
        <v>1</v>
      </c>
      <c r="K51" s="216">
        <v>371499.03</v>
      </c>
      <c r="L51" s="230">
        <v>2018</v>
      </c>
      <c r="M51" s="212">
        <v>1</v>
      </c>
      <c r="N51" s="216">
        <v>2874156</v>
      </c>
      <c r="O51" s="212">
        <v>0</v>
      </c>
      <c r="P51" s="216">
        <v>0</v>
      </c>
      <c r="Q51" s="212">
        <v>1</v>
      </c>
      <c r="R51" s="216">
        <v>371499.03</v>
      </c>
      <c r="S51" s="212">
        <v>200</v>
      </c>
      <c r="T51" s="230">
        <v>1</v>
      </c>
      <c r="U51" s="212">
        <v>300</v>
      </c>
      <c r="V51" s="230">
        <v>1</v>
      </c>
      <c r="W51" s="212">
        <v>300</v>
      </c>
      <c r="X51" s="212">
        <v>1</v>
      </c>
      <c r="Y51" s="212">
        <v>1</v>
      </c>
      <c r="Z51" s="216">
        <v>1638369.8900000001</v>
      </c>
      <c r="AA51" s="216">
        <v>1190.6757921511628</v>
      </c>
      <c r="AB51" s="230" t="s">
        <v>32</v>
      </c>
      <c r="AC51" s="230" t="s">
        <v>28</v>
      </c>
      <c r="AD51" s="230" t="s">
        <v>28</v>
      </c>
      <c r="AE51" s="216">
        <v>-396463</v>
      </c>
      <c r="AF51" s="216">
        <v>371499</v>
      </c>
      <c r="AG51" s="239">
        <v>-51432.65</v>
      </c>
      <c r="AH51" s="239">
        <v>371499.03</v>
      </c>
      <c r="AI51" s="212">
        <v>5500</v>
      </c>
      <c r="AJ51" s="268">
        <v>5882.46</v>
      </c>
      <c r="AK51" s="212"/>
      <c r="AL51" s="216"/>
      <c r="AM51" s="212"/>
      <c r="AN51" s="239"/>
      <c r="AO51" s="216">
        <v>586248.49</v>
      </c>
      <c r="AP51" s="216">
        <v>630135.17000000004</v>
      </c>
      <c r="AQ51" s="216">
        <v>43886.680000000051</v>
      </c>
      <c r="AR51" s="216">
        <v>343735.6</v>
      </c>
      <c r="AS51" s="216">
        <v>973870.77</v>
      </c>
      <c r="AT51" s="213">
        <v>475771.04</v>
      </c>
      <c r="AU51" s="213">
        <v>498099.73000000004</v>
      </c>
      <c r="AV51" s="211">
        <v>0.75503013107489292</v>
      </c>
      <c r="AW51" s="211">
        <v>0.48853611244539147</v>
      </c>
      <c r="AX51" s="213">
        <v>176439.1</v>
      </c>
      <c r="AY51" s="801">
        <v>17.43</v>
      </c>
      <c r="AZ51" s="275" t="s">
        <v>208</v>
      </c>
    </row>
    <row r="52" spans="1:52">
      <c r="A52" s="201">
        <v>13073086</v>
      </c>
      <c r="B52" s="200">
        <v>5355</v>
      </c>
      <c r="C52" s="200" t="s">
        <v>74</v>
      </c>
      <c r="D52" s="212">
        <v>476</v>
      </c>
      <c r="E52" s="212">
        <v>-209900</v>
      </c>
      <c r="F52" s="216">
        <v>-49832</v>
      </c>
      <c r="G52" s="212">
        <v>0</v>
      </c>
      <c r="H52" s="216" t="s">
        <v>169</v>
      </c>
      <c r="I52" s="216">
        <v>-73342</v>
      </c>
      <c r="J52" s="212">
        <v>1</v>
      </c>
      <c r="K52" s="216">
        <v>674977.11</v>
      </c>
      <c r="L52" s="265" t="s">
        <v>169</v>
      </c>
      <c r="M52" s="212">
        <v>1</v>
      </c>
      <c r="N52" s="216">
        <v>2988922</v>
      </c>
      <c r="O52" s="212">
        <v>0</v>
      </c>
      <c r="P52" s="216">
        <v>0</v>
      </c>
      <c r="Q52" s="212">
        <v>1</v>
      </c>
      <c r="R52" s="216">
        <v>674977.11</v>
      </c>
      <c r="S52" s="212">
        <v>300</v>
      </c>
      <c r="T52" s="230">
        <v>0</v>
      </c>
      <c r="U52" s="212">
        <v>300</v>
      </c>
      <c r="V52" s="230">
        <v>1</v>
      </c>
      <c r="W52" s="212">
        <v>200</v>
      </c>
      <c r="X52" s="212">
        <v>1</v>
      </c>
      <c r="Y52" s="212">
        <v>0</v>
      </c>
      <c r="Z52" s="216">
        <v>0</v>
      </c>
      <c r="AA52" s="216">
        <v>0</v>
      </c>
      <c r="AB52" s="230" t="s">
        <v>32</v>
      </c>
      <c r="AC52" s="230" t="s">
        <v>28</v>
      </c>
      <c r="AD52" s="230" t="s">
        <v>28</v>
      </c>
      <c r="AE52" s="216">
        <v>-586918</v>
      </c>
      <c r="AF52" s="216">
        <v>674977</v>
      </c>
      <c r="AG52" s="239">
        <v>-49842.02</v>
      </c>
      <c r="AH52" s="239">
        <v>674977.11</v>
      </c>
      <c r="AI52" s="212">
        <v>1300</v>
      </c>
      <c r="AJ52" s="268">
        <v>1334.84</v>
      </c>
      <c r="AK52" s="212"/>
      <c r="AL52" s="216"/>
      <c r="AM52" s="212"/>
      <c r="AN52" s="239"/>
      <c r="AO52" s="216">
        <v>438878.96</v>
      </c>
      <c r="AP52" s="216">
        <v>343242.43</v>
      </c>
      <c r="AQ52" s="216">
        <v>-95636.530000000028</v>
      </c>
      <c r="AR52" s="216">
        <v>0</v>
      </c>
      <c r="AS52" s="216">
        <v>343242.43</v>
      </c>
      <c r="AT52" s="213">
        <v>206274.28</v>
      </c>
      <c r="AU52" s="213">
        <v>136968.15</v>
      </c>
      <c r="AV52" s="211">
        <v>0.60095798762408248</v>
      </c>
      <c r="AW52" s="211">
        <v>0.60095798762408248</v>
      </c>
      <c r="AX52" s="213">
        <v>76496.600000000006</v>
      </c>
      <c r="AY52" s="801">
        <v>17.43</v>
      </c>
      <c r="AZ52" s="275" t="s">
        <v>208</v>
      </c>
    </row>
    <row r="53" spans="1:52">
      <c r="A53" s="201">
        <v>13073096</v>
      </c>
      <c r="B53" s="200">
        <v>5355</v>
      </c>
      <c r="C53" s="200" t="s">
        <v>75</v>
      </c>
      <c r="D53" s="212">
        <v>1814</v>
      </c>
      <c r="E53" s="212">
        <v>243600</v>
      </c>
      <c r="F53" s="216">
        <v>375202</v>
      </c>
      <c r="G53" s="212">
        <v>0</v>
      </c>
      <c r="H53" s="216" t="s">
        <v>169</v>
      </c>
      <c r="I53" s="216">
        <v>-120238</v>
      </c>
      <c r="J53" s="212">
        <v>1</v>
      </c>
      <c r="K53" s="216">
        <v>8277.66</v>
      </c>
      <c r="L53" s="230">
        <v>2015</v>
      </c>
      <c r="M53" s="212">
        <v>1</v>
      </c>
      <c r="N53" s="216">
        <v>6887292</v>
      </c>
      <c r="O53" s="212">
        <v>0</v>
      </c>
      <c r="P53" s="216">
        <v>0</v>
      </c>
      <c r="Q53" s="212">
        <v>1</v>
      </c>
      <c r="R53" s="216">
        <v>8277.66</v>
      </c>
      <c r="S53" s="212">
        <v>300</v>
      </c>
      <c r="T53" s="230">
        <v>0</v>
      </c>
      <c r="U53" s="212">
        <v>350</v>
      </c>
      <c r="V53" s="230">
        <v>0</v>
      </c>
      <c r="W53" s="212">
        <v>350</v>
      </c>
      <c r="X53" s="212">
        <v>0</v>
      </c>
      <c r="Y53" s="212">
        <v>0</v>
      </c>
      <c r="Z53" s="216">
        <v>2448254.13</v>
      </c>
      <c r="AA53" s="216">
        <v>1349.6439525909591</v>
      </c>
      <c r="AB53" s="230" t="s">
        <v>28</v>
      </c>
      <c r="AC53" s="230" t="s">
        <v>28</v>
      </c>
      <c r="AD53" s="230" t="s">
        <v>28</v>
      </c>
      <c r="AE53" s="216">
        <v>-517200</v>
      </c>
      <c r="AF53" s="216">
        <v>8278</v>
      </c>
      <c r="AG53" s="239">
        <v>375197.38</v>
      </c>
      <c r="AH53" s="239">
        <v>8277.66</v>
      </c>
      <c r="AI53" s="212">
        <v>9000</v>
      </c>
      <c r="AJ53" s="268">
        <v>9542.34</v>
      </c>
      <c r="AK53" s="212"/>
      <c r="AL53" s="216"/>
      <c r="AM53" s="212"/>
      <c r="AN53" s="239"/>
      <c r="AO53" s="216">
        <v>534912.14</v>
      </c>
      <c r="AP53" s="216">
        <v>667327.03999999992</v>
      </c>
      <c r="AQ53" s="216">
        <v>132414.89999999991</v>
      </c>
      <c r="AR53" s="216">
        <v>583215.43000000005</v>
      </c>
      <c r="AS53" s="216">
        <v>1250542.47</v>
      </c>
      <c r="AT53" s="213">
        <v>547729.56999999995</v>
      </c>
      <c r="AU53" s="213">
        <v>702812.9</v>
      </c>
      <c r="AV53" s="211">
        <v>0.82078132185382446</v>
      </c>
      <c r="AW53" s="211">
        <v>0.43799357729929794</v>
      </c>
      <c r="AX53" s="213">
        <v>203125.03</v>
      </c>
      <c r="AY53" s="801">
        <v>17.43</v>
      </c>
      <c r="AZ53" s="275" t="s">
        <v>208</v>
      </c>
    </row>
    <row r="54" spans="1:52">
      <c r="A54" s="201">
        <v>13073097</v>
      </c>
      <c r="B54" s="200">
        <v>5355</v>
      </c>
      <c r="C54" s="200" t="s">
        <v>76</v>
      </c>
      <c r="D54" s="212">
        <v>240</v>
      </c>
      <c r="E54" s="212">
        <v>-120400</v>
      </c>
      <c r="F54" s="216">
        <v>-9993</v>
      </c>
      <c r="G54" s="212">
        <v>0</v>
      </c>
      <c r="H54" s="216" t="s">
        <v>169</v>
      </c>
      <c r="I54" s="216">
        <v>-66227</v>
      </c>
      <c r="J54" s="212">
        <v>0</v>
      </c>
      <c r="K54" s="216" t="s">
        <v>169</v>
      </c>
      <c r="L54" s="230">
        <v>2014</v>
      </c>
      <c r="M54" s="212">
        <v>1</v>
      </c>
      <c r="N54" s="216">
        <v>662221</v>
      </c>
      <c r="O54" s="212">
        <v>1</v>
      </c>
      <c r="P54" s="216">
        <v>5505</v>
      </c>
      <c r="Q54" s="212">
        <v>0</v>
      </c>
      <c r="R54" s="216">
        <v>-5505.59</v>
      </c>
      <c r="S54" s="212">
        <v>300</v>
      </c>
      <c r="T54" s="230">
        <v>0</v>
      </c>
      <c r="U54" s="212">
        <v>300</v>
      </c>
      <c r="V54" s="230">
        <v>1</v>
      </c>
      <c r="W54" s="212">
        <v>250</v>
      </c>
      <c r="X54" s="212">
        <v>1</v>
      </c>
      <c r="Y54" s="212">
        <v>0</v>
      </c>
      <c r="Z54" s="216">
        <v>242183.44</v>
      </c>
      <c r="AA54" s="216">
        <v>1009.0976666666667</v>
      </c>
      <c r="AB54" s="230" t="s">
        <v>28</v>
      </c>
      <c r="AC54" s="230" t="s">
        <v>28</v>
      </c>
      <c r="AD54" s="230" t="s">
        <v>28</v>
      </c>
      <c r="AE54" s="216">
        <v>-161700</v>
      </c>
      <c r="AF54" s="216">
        <v>-5505</v>
      </c>
      <c r="AG54" s="239">
        <v>-12681.09</v>
      </c>
      <c r="AH54" s="239">
        <v>-5505.59</v>
      </c>
      <c r="AI54" s="212">
        <v>1100</v>
      </c>
      <c r="AJ54" s="268">
        <v>1226.5899999999999</v>
      </c>
      <c r="AK54" s="212"/>
      <c r="AL54" s="216"/>
      <c r="AM54" s="212"/>
      <c r="AN54" s="239"/>
      <c r="AO54" s="216">
        <v>108591.75</v>
      </c>
      <c r="AP54" s="216">
        <v>143638.27000000002</v>
      </c>
      <c r="AQ54" s="216">
        <v>35046.520000000019</v>
      </c>
      <c r="AR54" s="216">
        <v>54897.71</v>
      </c>
      <c r="AS54" s="216">
        <v>198535.98</v>
      </c>
      <c r="AT54" s="213">
        <v>88402.06</v>
      </c>
      <c r="AU54" s="213">
        <v>110133.92000000001</v>
      </c>
      <c r="AV54" s="211">
        <v>0.61544921141141551</v>
      </c>
      <c r="AW54" s="211">
        <v>0.44526971886909361</v>
      </c>
      <c r="AX54" s="213">
        <v>32783.870000000003</v>
      </c>
      <c r="AY54" s="801">
        <v>17.43</v>
      </c>
      <c r="AZ54" s="275" t="s">
        <v>208</v>
      </c>
    </row>
    <row r="55" spans="1:52">
      <c r="A55" s="201">
        <v>13073098</v>
      </c>
      <c r="B55" s="200">
        <v>5355</v>
      </c>
      <c r="C55" s="200" t="s">
        <v>77</v>
      </c>
      <c r="D55" s="212">
        <v>548</v>
      </c>
      <c r="E55" s="212">
        <v>-164300</v>
      </c>
      <c r="F55" s="216">
        <v>468</v>
      </c>
      <c r="G55" s="212">
        <v>0</v>
      </c>
      <c r="H55" s="216" t="s">
        <v>169</v>
      </c>
      <c r="I55" s="216">
        <v>-44214</v>
      </c>
      <c r="J55" s="212">
        <v>1</v>
      </c>
      <c r="K55" s="216">
        <v>185721.45</v>
      </c>
      <c r="L55" s="230">
        <v>2016</v>
      </c>
      <c r="M55" s="212">
        <v>1</v>
      </c>
      <c r="N55" s="216">
        <v>2013500</v>
      </c>
      <c r="O55" s="212">
        <v>0</v>
      </c>
      <c r="P55" s="216">
        <v>0</v>
      </c>
      <c r="Q55" s="212">
        <v>1</v>
      </c>
      <c r="R55" s="216">
        <v>185721.45</v>
      </c>
      <c r="S55" s="212">
        <v>300</v>
      </c>
      <c r="T55" s="230">
        <v>0</v>
      </c>
      <c r="U55" s="212">
        <v>300</v>
      </c>
      <c r="V55" s="230">
        <v>1</v>
      </c>
      <c r="W55" s="212">
        <v>300</v>
      </c>
      <c r="X55" s="212">
        <v>1</v>
      </c>
      <c r="Y55" s="212">
        <v>0</v>
      </c>
      <c r="Z55" s="216">
        <v>541363.69999999995</v>
      </c>
      <c r="AA55" s="216">
        <v>987.8899635036496</v>
      </c>
      <c r="AB55" s="230" t="s">
        <v>28</v>
      </c>
      <c r="AC55" s="230" t="s">
        <v>28</v>
      </c>
      <c r="AD55" s="230" t="s">
        <v>28</v>
      </c>
      <c r="AE55" s="216">
        <v>-294604</v>
      </c>
      <c r="AF55" s="216">
        <v>185721</v>
      </c>
      <c r="AG55" s="239">
        <v>-4409.8999999999996</v>
      </c>
      <c r="AH55" s="239">
        <v>185721.45</v>
      </c>
      <c r="AI55" s="212">
        <v>2700</v>
      </c>
      <c r="AJ55" s="268">
        <v>2805.98</v>
      </c>
      <c r="AK55" s="212"/>
      <c r="AL55" s="216"/>
      <c r="AM55" s="212"/>
      <c r="AN55" s="239"/>
      <c r="AO55" s="216">
        <v>325336.62</v>
      </c>
      <c r="AP55" s="216">
        <v>378998.74</v>
      </c>
      <c r="AQ55" s="216">
        <v>53662.119999999995</v>
      </c>
      <c r="AR55" s="216">
        <v>99640.92</v>
      </c>
      <c r="AS55" s="216">
        <v>478639.66</v>
      </c>
      <c r="AT55" s="213">
        <v>218215.3</v>
      </c>
      <c r="AU55" s="213">
        <v>260424.36</v>
      </c>
      <c r="AV55" s="211">
        <v>0.57576787722302192</v>
      </c>
      <c r="AW55" s="211">
        <v>0.45590726852847924</v>
      </c>
      <c r="AX55" s="213">
        <v>80924.89</v>
      </c>
      <c r="AY55" s="801">
        <v>17.43</v>
      </c>
      <c r="AZ55" s="275" t="s">
        <v>208</v>
      </c>
    </row>
    <row r="56" spans="1:52">
      <c r="A56" s="201">
        <v>13073023</v>
      </c>
      <c r="B56" s="200">
        <v>5356</v>
      </c>
      <c r="C56" s="200" t="s">
        <v>78</v>
      </c>
      <c r="D56" s="212">
        <v>731</v>
      </c>
      <c r="E56" s="212">
        <v>-114200</v>
      </c>
      <c r="F56" s="216">
        <v>-126663.48</v>
      </c>
      <c r="G56" s="212">
        <v>0</v>
      </c>
      <c r="H56" s="216">
        <v>0</v>
      </c>
      <c r="I56" s="216">
        <v>-175068.73</v>
      </c>
      <c r="J56" s="212">
        <v>0</v>
      </c>
      <c r="K56" s="216">
        <v>0</v>
      </c>
      <c r="L56" s="230">
        <v>2012</v>
      </c>
      <c r="M56" s="212">
        <v>0</v>
      </c>
      <c r="N56" s="216">
        <v>0</v>
      </c>
      <c r="O56" s="212">
        <v>1</v>
      </c>
      <c r="P56" s="216">
        <v>647651.85</v>
      </c>
      <c r="Q56" s="212">
        <v>0</v>
      </c>
      <c r="R56" s="216">
        <v>0</v>
      </c>
      <c r="S56" s="212">
        <v>300</v>
      </c>
      <c r="T56" s="230">
        <v>1</v>
      </c>
      <c r="U56" s="212">
        <v>350</v>
      </c>
      <c r="V56" s="230">
        <v>0</v>
      </c>
      <c r="W56" s="212">
        <v>305</v>
      </c>
      <c r="X56" s="212">
        <v>1</v>
      </c>
      <c r="Y56" s="212">
        <v>0</v>
      </c>
      <c r="Z56" s="216">
        <v>127822.91</v>
      </c>
      <c r="AA56" s="216">
        <v>174.86034199726402</v>
      </c>
      <c r="AB56" s="230" t="s">
        <v>32</v>
      </c>
      <c r="AC56" s="230" t="s">
        <v>28</v>
      </c>
      <c r="AD56" s="230" t="s">
        <v>28</v>
      </c>
      <c r="AE56" s="216">
        <v>-408754.39</v>
      </c>
      <c r="AF56" s="216">
        <v>-647651.85</v>
      </c>
      <c r="AG56" s="239">
        <v>-126663.48</v>
      </c>
      <c r="AH56" s="239">
        <v>-647651.85</v>
      </c>
      <c r="AI56" s="212">
        <v>5000</v>
      </c>
      <c r="AJ56" s="268">
        <v>4430.75</v>
      </c>
      <c r="AK56" s="212">
        <v>0</v>
      </c>
      <c r="AL56" s="216">
        <v>0</v>
      </c>
      <c r="AM56" s="212">
        <v>0</v>
      </c>
      <c r="AN56" s="239">
        <v>0</v>
      </c>
      <c r="AO56" s="216">
        <v>210187</v>
      </c>
      <c r="AP56" s="216">
        <v>266079.40999999997</v>
      </c>
      <c r="AQ56" s="216">
        <v>55892.409999999974</v>
      </c>
      <c r="AR56" s="216">
        <v>251521.08</v>
      </c>
      <c r="AS56" s="216">
        <v>517600.49</v>
      </c>
      <c r="AT56" s="216">
        <v>220170.02</v>
      </c>
      <c r="AU56" s="216">
        <v>297430.46999999997</v>
      </c>
      <c r="AV56" s="216">
        <v>82.745981735302252</v>
      </c>
      <c r="AW56" s="216">
        <v>42.536671478035117</v>
      </c>
      <c r="AX56" s="216">
        <v>106844</v>
      </c>
      <c r="AY56" s="802">
        <v>22.81</v>
      </c>
      <c r="AZ56" s="275" t="s">
        <v>208</v>
      </c>
    </row>
    <row r="57" spans="1:52">
      <c r="A57" s="201">
        <v>13073090</v>
      </c>
      <c r="B57" s="200">
        <v>5356</v>
      </c>
      <c r="C57" s="200" t="s">
        <v>79</v>
      </c>
      <c r="D57" s="212">
        <v>5121</v>
      </c>
      <c r="E57" s="212">
        <v>-181400</v>
      </c>
      <c r="F57" s="216">
        <v>780230.35</v>
      </c>
      <c r="G57" s="212">
        <v>1</v>
      </c>
      <c r="H57" s="216">
        <v>303127.45</v>
      </c>
      <c r="I57" s="216">
        <v>0</v>
      </c>
      <c r="J57" s="212">
        <v>1</v>
      </c>
      <c r="K57" s="216">
        <v>473441.36</v>
      </c>
      <c r="L57" s="230"/>
      <c r="M57" s="212">
        <v>0</v>
      </c>
      <c r="N57" s="216">
        <v>0</v>
      </c>
      <c r="O57" s="212">
        <v>0</v>
      </c>
      <c r="P57" s="216">
        <v>0</v>
      </c>
      <c r="Q57" s="212">
        <v>1</v>
      </c>
      <c r="R57" s="216">
        <v>473441.36</v>
      </c>
      <c r="S57" s="212">
        <v>350</v>
      </c>
      <c r="T57" s="230">
        <v>0</v>
      </c>
      <c r="U57" s="212">
        <v>400</v>
      </c>
      <c r="V57" s="230">
        <v>0</v>
      </c>
      <c r="W57" s="212">
        <v>350</v>
      </c>
      <c r="X57" s="212">
        <v>0</v>
      </c>
      <c r="Y57" s="212">
        <v>0</v>
      </c>
      <c r="Z57" s="216">
        <v>744788.92</v>
      </c>
      <c r="AA57" s="216">
        <v>145.43818004296037</v>
      </c>
      <c r="AB57" s="230" t="s">
        <v>32</v>
      </c>
      <c r="AC57" s="230" t="s">
        <v>32</v>
      </c>
      <c r="AD57" s="230" t="s">
        <v>28</v>
      </c>
      <c r="AE57" s="216">
        <v>-420536.89</v>
      </c>
      <c r="AF57" s="216">
        <v>473441.36</v>
      </c>
      <c r="AG57" s="239">
        <v>780230.35</v>
      </c>
      <c r="AH57" s="239">
        <v>473441.36</v>
      </c>
      <c r="AI57" s="212">
        <v>41600</v>
      </c>
      <c r="AJ57" s="268">
        <v>41671.279999999999</v>
      </c>
      <c r="AK57" s="212">
        <v>0</v>
      </c>
      <c r="AL57" s="216">
        <v>0</v>
      </c>
      <c r="AM57" s="212">
        <v>0</v>
      </c>
      <c r="AN57" s="239">
        <v>0</v>
      </c>
      <c r="AO57" s="216">
        <v>2169808</v>
      </c>
      <c r="AP57" s="216">
        <v>3029112.08</v>
      </c>
      <c r="AQ57" s="216">
        <v>859304.08000000007</v>
      </c>
      <c r="AR57" s="216">
        <v>1347678.73</v>
      </c>
      <c r="AS57" s="216">
        <v>4376790.8100000005</v>
      </c>
      <c r="AT57" s="216">
        <v>1693423.81</v>
      </c>
      <c r="AU57" s="216">
        <v>2683367.0000000005</v>
      </c>
      <c r="AV57" s="216">
        <v>55.904957138462827</v>
      </c>
      <c r="AW57" s="216">
        <v>38.690992636223335</v>
      </c>
      <c r="AX57" s="216">
        <v>821780</v>
      </c>
      <c r="AY57" s="802">
        <v>22.81</v>
      </c>
      <c r="AZ57" s="275" t="s">
        <v>208</v>
      </c>
    </row>
    <row r="58" spans="1:52">
      <c r="A58" s="201">
        <v>13073102</v>
      </c>
      <c r="B58" s="200">
        <v>5356</v>
      </c>
      <c r="C58" s="200" t="s">
        <v>80</v>
      </c>
      <c r="D58" s="212">
        <v>1145</v>
      </c>
      <c r="E58" s="212">
        <v>-626900</v>
      </c>
      <c r="F58" s="216">
        <v>-512464.5</v>
      </c>
      <c r="G58" s="212">
        <v>0</v>
      </c>
      <c r="H58" s="216">
        <v>0</v>
      </c>
      <c r="I58" s="216">
        <v>-701051.16</v>
      </c>
      <c r="J58" s="212">
        <v>0</v>
      </c>
      <c r="K58" s="216">
        <v>0</v>
      </c>
      <c r="L58" s="230">
        <v>2014</v>
      </c>
      <c r="M58" s="212">
        <v>0</v>
      </c>
      <c r="N58" s="216">
        <v>0</v>
      </c>
      <c r="O58" s="212">
        <v>1</v>
      </c>
      <c r="P58" s="216">
        <v>490616.86</v>
      </c>
      <c r="Q58" s="212">
        <v>0</v>
      </c>
      <c r="R58" s="216"/>
      <c r="S58" s="212">
        <v>300</v>
      </c>
      <c r="T58" s="230">
        <v>0</v>
      </c>
      <c r="U58" s="212">
        <v>350</v>
      </c>
      <c r="V58" s="230">
        <v>0</v>
      </c>
      <c r="W58" s="212">
        <v>315</v>
      </c>
      <c r="X58" s="212">
        <v>1</v>
      </c>
      <c r="Y58" s="212">
        <v>0</v>
      </c>
      <c r="Z58" s="216">
        <v>65509.32</v>
      </c>
      <c r="AA58" s="216">
        <v>57.213379912663754</v>
      </c>
      <c r="AB58" s="230" t="s">
        <v>32</v>
      </c>
      <c r="AC58" s="230" t="s">
        <v>28</v>
      </c>
      <c r="AD58" s="230" t="s">
        <v>28</v>
      </c>
      <c r="AE58" s="216">
        <v>-1111726.67</v>
      </c>
      <c r="AF58" s="216">
        <v>-490616.86</v>
      </c>
      <c r="AG58" s="239">
        <v>-512464.5</v>
      </c>
      <c r="AH58" s="239">
        <v>-490616.86</v>
      </c>
      <c r="AI58" s="212">
        <v>5200</v>
      </c>
      <c r="AJ58" s="268">
        <v>4929.17</v>
      </c>
      <c r="AK58" s="212">
        <v>0</v>
      </c>
      <c r="AL58" s="216">
        <v>0</v>
      </c>
      <c r="AM58" s="212">
        <v>0</v>
      </c>
      <c r="AN58" s="239">
        <v>0</v>
      </c>
      <c r="AO58" s="216">
        <v>877617</v>
      </c>
      <c r="AP58" s="216">
        <v>524789.56000000006</v>
      </c>
      <c r="AQ58" s="216">
        <v>-352827.43999999994</v>
      </c>
      <c r="AR58" s="216">
        <v>75142.5</v>
      </c>
      <c r="AS58" s="216">
        <v>599932.06000000006</v>
      </c>
      <c r="AT58" s="216">
        <v>531606.42000000004</v>
      </c>
      <c r="AU58" s="216">
        <v>68325.640000000014</v>
      </c>
      <c r="AV58" s="216">
        <v>101.29897020055047</v>
      </c>
      <c r="AW58" s="216">
        <v>88.611103730645766</v>
      </c>
      <c r="AX58" s="216">
        <v>257976</v>
      </c>
      <c r="AY58" s="802">
        <v>22.81</v>
      </c>
      <c r="AZ58" s="275" t="s">
        <v>208</v>
      </c>
    </row>
    <row r="59" spans="1:52">
      <c r="A59" s="201">
        <v>13073006</v>
      </c>
      <c r="B59" s="200">
        <v>5357</v>
      </c>
      <c r="C59" s="200" t="s">
        <v>81</v>
      </c>
      <c r="D59" s="233">
        <v>884</v>
      </c>
      <c r="E59" s="233">
        <v>-361500</v>
      </c>
      <c r="F59" s="217">
        <v>-244702.72</v>
      </c>
      <c r="G59" s="233">
        <v>0</v>
      </c>
      <c r="H59" s="217" t="s">
        <v>24</v>
      </c>
      <c r="I59" s="217">
        <v>435100</v>
      </c>
      <c r="J59" s="233">
        <v>1</v>
      </c>
      <c r="K59" s="217">
        <v>499907</v>
      </c>
      <c r="L59" s="222"/>
      <c r="M59" s="233">
        <v>0</v>
      </c>
      <c r="N59" s="217">
        <v>0</v>
      </c>
      <c r="O59" s="233">
        <v>0</v>
      </c>
      <c r="P59" s="217">
        <v>0</v>
      </c>
      <c r="Q59" s="233">
        <v>1</v>
      </c>
      <c r="R59" s="217">
        <v>207402.13</v>
      </c>
      <c r="S59" s="233">
        <v>300</v>
      </c>
      <c r="T59" s="222">
        <v>0</v>
      </c>
      <c r="U59" s="233">
        <v>350</v>
      </c>
      <c r="V59" s="222">
        <v>0</v>
      </c>
      <c r="W59" s="233">
        <v>400</v>
      </c>
      <c r="X59" s="233">
        <v>0</v>
      </c>
      <c r="Y59" s="233">
        <v>0</v>
      </c>
      <c r="Z59" s="217">
        <v>971045.69</v>
      </c>
      <c r="AA59" s="217">
        <v>1098.47</v>
      </c>
      <c r="AB59" s="217" t="s">
        <v>82</v>
      </c>
      <c r="AC59" s="217" t="s">
        <v>82</v>
      </c>
      <c r="AD59" s="217" t="s">
        <v>82</v>
      </c>
      <c r="AE59" s="216" t="s">
        <v>24</v>
      </c>
      <c r="AF59" s="216" t="s">
        <v>24</v>
      </c>
      <c r="AG59" s="240">
        <v>-244702.72</v>
      </c>
      <c r="AH59" s="240">
        <v>206671.12</v>
      </c>
      <c r="AI59" s="233">
        <v>1800</v>
      </c>
      <c r="AJ59" s="270">
        <v>1790.43</v>
      </c>
      <c r="AK59" s="233">
        <v>0</v>
      </c>
      <c r="AL59" s="217">
        <v>0</v>
      </c>
      <c r="AM59" s="233">
        <v>29600</v>
      </c>
      <c r="AN59" s="240">
        <v>20359.009999999998</v>
      </c>
      <c r="AO59" s="217">
        <v>493329.2</v>
      </c>
      <c r="AP59" s="217">
        <v>523690</v>
      </c>
      <c r="AQ59" s="217">
        <v>30360.799999999988</v>
      </c>
      <c r="AR59" s="217">
        <v>142130.44</v>
      </c>
      <c r="AS59" s="217">
        <v>665820.43999999994</v>
      </c>
      <c r="AT59" s="217">
        <v>319214.46240000002</v>
      </c>
      <c r="AU59" s="217">
        <v>346605.97759999993</v>
      </c>
      <c r="AV59" s="211">
        <v>0.60954851610685712</v>
      </c>
      <c r="AW59" s="211">
        <v>0.47943025359810226</v>
      </c>
      <c r="AX59" s="217">
        <v>153066.42543598489</v>
      </c>
      <c r="AY59" s="800">
        <v>23.016999999999999</v>
      </c>
      <c r="AZ59" s="275">
        <v>5.19</v>
      </c>
    </row>
    <row r="60" spans="1:52">
      <c r="A60" s="201">
        <v>13073026</v>
      </c>
      <c r="B60" s="200">
        <v>5357</v>
      </c>
      <c r="C60" s="200" t="s">
        <v>83</v>
      </c>
      <c r="D60" s="233">
        <v>396</v>
      </c>
      <c r="E60" s="233">
        <v>-93257.91</v>
      </c>
      <c r="F60" s="217">
        <v>-48393.26</v>
      </c>
      <c r="G60" s="233">
        <v>0</v>
      </c>
      <c r="H60" s="217" t="s">
        <v>24</v>
      </c>
      <c r="I60" s="217">
        <v>-955.9</v>
      </c>
      <c r="J60" s="233">
        <v>0</v>
      </c>
      <c r="K60" s="217"/>
      <c r="L60" s="222">
        <v>2012</v>
      </c>
      <c r="M60" s="233">
        <v>0</v>
      </c>
      <c r="N60" s="217">
        <v>0</v>
      </c>
      <c r="O60" s="233">
        <v>1</v>
      </c>
      <c r="P60" s="217">
        <v>103900</v>
      </c>
      <c r="Q60" s="233">
        <v>0</v>
      </c>
      <c r="R60" s="217"/>
      <c r="S60" s="233">
        <v>350</v>
      </c>
      <c r="T60" s="222">
        <v>0</v>
      </c>
      <c r="U60" s="233">
        <v>400</v>
      </c>
      <c r="V60" s="222">
        <v>0</v>
      </c>
      <c r="W60" s="233">
        <v>320</v>
      </c>
      <c r="X60" s="233">
        <v>0</v>
      </c>
      <c r="Y60" s="233">
        <v>0</v>
      </c>
      <c r="Z60" s="217">
        <v>10435.27</v>
      </c>
      <c r="AA60" s="217">
        <v>26.35</v>
      </c>
      <c r="AB60" s="217" t="s">
        <v>82</v>
      </c>
      <c r="AC60" s="217" t="s">
        <v>82</v>
      </c>
      <c r="AD60" s="217" t="s">
        <v>82</v>
      </c>
      <c r="AE60" s="216">
        <v>-79230.39</v>
      </c>
      <c r="AF60" s="216">
        <v>-955.9</v>
      </c>
      <c r="AG60" s="240">
        <v>-48393.26</v>
      </c>
      <c r="AH60" s="240">
        <v>15993.27</v>
      </c>
      <c r="AI60" s="233">
        <v>900</v>
      </c>
      <c r="AJ60" s="270">
        <v>908.26</v>
      </c>
      <c r="AK60" s="233">
        <v>0</v>
      </c>
      <c r="AL60" s="217">
        <v>0</v>
      </c>
      <c r="AM60" s="233">
        <v>17000</v>
      </c>
      <c r="AN60" s="240">
        <v>10315.129999999999</v>
      </c>
      <c r="AO60" s="217">
        <v>203611.03</v>
      </c>
      <c r="AP60" s="217">
        <v>209369</v>
      </c>
      <c r="AQ60" s="217">
        <v>5757.9700000000012</v>
      </c>
      <c r="AR60" s="217">
        <v>82966.679999999993</v>
      </c>
      <c r="AS60" s="217">
        <v>292335.68</v>
      </c>
      <c r="AT60" s="217">
        <v>152799.26</v>
      </c>
      <c r="AU60" s="217">
        <v>138659.34120000002</v>
      </c>
      <c r="AV60" s="211">
        <v>0.74533626659152019</v>
      </c>
      <c r="AW60" s="211">
        <v>0.52950525644477531</v>
      </c>
      <c r="AX60" s="217">
        <v>74828.253048230239</v>
      </c>
      <c r="AY60" s="800">
        <v>23.016999999999999</v>
      </c>
      <c r="AZ60" s="275">
        <v>2.63</v>
      </c>
    </row>
    <row r="61" spans="1:52">
      <c r="A61" s="201">
        <v>13073031</v>
      </c>
      <c r="B61" s="200">
        <v>5357</v>
      </c>
      <c r="C61" s="200" t="s">
        <v>84</v>
      </c>
      <c r="D61" s="233">
        <v>1231</v>
      </c>
      <c r="E61" s="233">
        <v>-50000</v>
      </c>
      <c r="F61" s="217">
        <v>100464.14</v>
      </c>
      <c r="G61" s="1034">
        <v>1</v>
      </c>
      <c r="H61" s="217" t="s">
        <v>24</v>
      </c>
      <c r="I61" s="217">
        <v>121000</v>
      </c>
      <c r="J61" s="233">
        <v>1</v>
      </c>
      <c r="K61" s="217">
        <v>562608</v>
      </c>
      <c r="L61" s="222"/>
      <c r="M61" s="233">
        <v>0</v>
      </c>
      <c r="N61" s="217">
        <v>0</v>
      </c>
      <c r="O61" s="233">
        <v>1</v>
      </c>
      <c r="P61" s="217">
        <v>121000</v>
      </c>
      <c r="Q61" s="233">
        <v>1</v>
      </c>
      <c r="R61" s="217">
        <v>91656.44</v>
      </c>
      <c r="S61" s="233">
        <v>300</v>
      </c>
      <c r="T61" s="222">
        <v>0</v>
      </c>
      <c r="U61" s="233">
        <v>345</v>
      </c>
      <c r="V61" s="222">
        <v>0</v>
      </c>
      <c r="W61" s="233">
        <v>400</v>
      </c>
      <c r="X61" s="233">
        <v>0</v>
      </c>
      <c r="Y61" s="233">
        <v>0</v>
      </c>
      <c r="Z61" s="217">
        <v>1115080.67</v>
      </c>
      <c r="AA61" s="217">
        <v>905.83</v>
      </c>
      <c r="AB61" s="217" t="s">
        <v>82</v>
      </c>
      <c r="AC61" s="217" t="s">
        <v>82</v>
      </c>
      <c r="AD61" s="217" t="s">
        <v>82</v>
      </c>
      <c r="AE61" s="216" t="s">
        <v>24</v>
      </c>
      <c r="AF61" s="216" t="s">
        <v>24</v>
      </c>
      <c r="AG61" s="240">
        <v>100464.14</v>
      </c>
      <c r="AH61" s="240">
        <v>116047.55</v>
      </c>
      <c r="AI61" s="233">
        <v>2000</v>
      </c>
      <c r="AJ61" s="270">
        <v>2455.23</v>
      </c>
      <c r="AK61" s="233">
        <v>0</v>
      </c>
      <c r="AL61" s="217">
        <v>0</v>
      </c>
      <c r="AM61" s="233">
        <v>8000</v>
      </c>
      <c r="AN61" s="240">
        <v>10951.83</v>
      </c>
      <c r="AO61" s="217">
        <v>783417.83</v>
      </c>
      <c r="AP61" s="217">
        <v>947549</v>
      </c>
      <c r="AQ61" s="217">
        <v>164131.17000000004</v>
      </c>
      <c r="AR61" s="217">
        <v>158634.69</v>
      </c>
      <c r="AS61" s="217">
        <v>1106183.69</v>
      </c>
      <c r="AT61" s="217">
        <v>455211.13919999998</v>
      </c>
      <c r="AU61" s="217">
        <v>650972.55079999997</v>
      </c>
      <c r="AV61" s="211">
        <v>0.48040907562564045</v>
      </c>
      <c r="AW61" s="211">
        <v>0.4115149620403461</v>
      </c>
      <c r="AX61" s="217">
        <v>218278.95425325056</v>
      </c>
      <c r="AY61" s="800">
        <v>23.016999999999999</v>
      </c>
      <c r="AZ61" s="275">
        <v>2.97</v>
      </c>
    </row>
    <row r="62" spans="1:52">
      <c r="A62" s="201">
        <v>13073048</v>
      </c>
      <c r="B62" s="200">
        <v>5357</v>
      </c>
      <c r="C62" s="200" t="s">
        <v>85</v>
      </c>
      <c r="D62" s="233">
        <v>392</v>
      </c>
      <c r="E62" s="233">
        <v>-108900</v>
      </c>
      <c r="F62" s="217">
        <v>-47027.16</v>
      </c>
      <c r="G62" s="233">
        <v>0</v>
      </c>
      <c r="H62" s="217" t="s">
        <v>24</v>
      </c>
      <c r="I62" s="217">
        <v>115900</v>
      </c>
      <c r="J62" s="233">
        <v>1</v>
      </c>
      <c r="K62" s="217">
        <v>7859</v>
      </c>
      <c r="L62" s="222"/>
      <c r="M62" s="233">
        <v>0</v>
      </c>
      <c r="N62" s="217">
        <v>0</v>
      </c>
      <c r="O62" s="233">
        <v>0</v>
      </c>
      <c r="P62" s="217">
        <v>0</v>
      </c>
      <c r="Q62" s="233">
        <v>1</v>
      </c>
      <c r="R62" s="217">
        <v>80673.149999999994</v>
      </c>
      <c r="S62" s="233">
        <v>325</v>
      </c>
      <c r="T62" s="222">
        <v>0</v>
      </c>
      <c r="U62" s="233">
        <v>375</v>
      </c>
      <c r="V62" s="222">
        <v>0</v>
      </c>
      <c r="W62" s="233">
        <v>370</v>
      </c>
      <c r="X62" s="233">
        <v>0</v>
      </c>
      <c r="Y62" s="233">
        <v>0</v>
      </c>
      <c r="Z62" s="217">
        <v>189320.02</v>
      </c>
      <c r="AA62" s="217">
        <v>482.96</v>
      </c>
      <c r="AB62" s="217" t="s">
        <v>82</v>
      </c>
      <c r="AC62" s="217" t="s">
        <v>82</v>
      </c>
      <c r="AD62" s="217" t="s">
        <v>82</v>
      </c>
      <c r="AE62" s="216" t="s">
        <v>24</v>
      </c>
      <c r="AF62" s="216" t="s">
        <v>24</v>
      </c>
      <c r="AG62" s="240">
        <v>-48362.6</v>
      </c>
      <c r="AH62" s="240">
        <v>96337.712</v>
      </c>
      <c r="AI62" s="233">
        <v>1300</v>
      </c>
      <c r="AJ62" s="270">
        <v>755.58</v>
      </c>
      <c r="AK62" s="233">
        <v>0</v>
      </c>
      <c r="AL62" s="217">
        <v>0</v>
      </c>
      <c r="AM62" s="233">
        <v>15000</v>
      </c>
      <c r="AN62" s="240">
        <v>14622.78</v>
      </c>
      <c r="AO62" s="217">
        <v>119187.81</v>
      </c>
      <c r="AP62" s="217">
        <v>129786</v>
      </c>
      <c r="AQ62" s="217">
        <v>10598.190000000002</v>
      </c>
      <c r="AR62" s="217">
        <v>126235.58</v>
      </c>
      <c r="AS62" s="217">
        <v>256021.58000000002</v>
      </c>
      <c r="AT62" s="217">
        <v>121550.47199999999</v>
      </c>
      <c r="AU62" s="217">
        <v>134471.10800000001</v>
      </c>
      <c r="AV62" s="211">
        <v>0.9365453284637788</v>
      </c>
      <c r="AW62" s="211">
        <v>0.47476650991685931</v>
      </c>
      <c r="AX62" s="217">
        <v>58285.260982550702</v>
      </c>
      <c r="AY62" s="800">
        <v>23.016999999999999</v>
      </c>
      <c r="AZ62" s="275">
        <v>2.5099999999999998</v>
      </c>
    </row>
    <row r="63" spans="1:52">
      <c r="A63" s="201">
        <v>13073056</v>
      </c>
      <c r="B63" s="200">
        <v>5357</v>
      </c>
      <c r="C63" s="200" t="s">
        <v>86</v>
      </c>
      <c r="D63" s="233">
        <v>577</v>
      </c>
      <c r="E63" s="233">
        <v>-85700</v>
      </c>
      <c r="F63" s="217">
        <v>-27699.87</v>
      </c>
      <c r="G63" s="233">
        <v>0</v>
      </c>
      <c r="H63" s="217" t="s">
        <v>24</v>
      </c>
      <c r="I63" s="217">
        <v>-599584.74</v>
      </c>
      <c r="J63" s="233">
        <v>1</v>
      </c>
      <c r="K63" s="217">
        <v>194093</v>
      </c>
      <c r="L63" s="222"/>
      <c r="M63" s="233">
        <v>0</v>
      </c>
      <c r="N63" s="217">
        <v>0</v>
      </c>
      <c r="O63" s="233">
        <v>1</v>
      </c>
      <c r="P63" s="217">
        <v>50000</v>
      </c>
      <c r="Q63" s="233">
        <v>0</v>
      </c>
      <c r="R63" s="217"/>
      <c r="S63" s="233">
        <v>350</v>
      </c>
      <c r="T63" s="222">
        <v>0</v>
      </c>
      <c r="U63" s="233">
        <v>400</v>
      </c>
      <c r="V63" s="222">
        <v>0</v>
      </c>
      <c r="W63" s="233">
        <v>320</v>
      </c>
      <c r="X63" s="233">
        <v>0</v>
      </c>
      <c r="Y63" s="233">
        <v>0</v>
      </c>
      <c r="Z63" s="217">
        <v>236800.96</v>
      </c>
      <c r="AA63" s="217">
        <v>410.4</v>
      </c>
      <c r="AB63" s="217" t="s">
        <v>82</v>
      </c>
      <c r="AC63" s="217" t="s">
        <v>82</v>
      </c>
      <c r="AD63" s="217" t="s">
        <v>82</v>
      </c>
      <c r="AE63" s="216">
        <v>-33260.769999999997</v>
      </c>
      <c r="AF63" s="216">
        <v>-599584.74</v>
      </c>
      <c r="AG63" s="240">
        <v>-27699.87</v>
      </c>
      <c r="AH63" s="240">
        <v>-498849.24</v>
      </c>
      <c r="AI63" s="233">
        <v>1000</v>
      </c>
      <c r="AJ63" s="270">
        <v>817.15</v>
      </c>
      <c r="AK63" s="233">
        <v>0</v>
      </c>
      <c r="AL63" s="217">
        <v>0</v>
      </c>
      <c r="AM63" s="233">
        <v>6300</v>
      </c>
      <c r="AN63" s="240">
        <v>2984.18</v>
      </c>
      <c r="AO63" s="217">
        <v>341974.1</v>
      </c>
      <c r="AP63" s="217">
        <v>354020</v>
      </c>
      <c r="AQ63" s="217">
        <v>12045.900000000023</v>
      </c>
      <c r="AR63" s="217">
        <v>98645.93</v>
      </c>
      <c r="AS63" s="217">
        <v>453932.86</v>
      </c>
      <c r="AT63" s="217">
        <v>223928.65</v>
      </c>
      <c r="AU63" s="217">
        <v>225081.3688</v>
      </c>
      <c r="AV63" s="211">
        <v>0.64643661714027456</v>
      </c>
      <c r="AW63" s="211">
        <v>0.50415273130920724</v>
      </c>
      <c r="AX63" s="217">
        <v>109661.24185056319</v>
      </c>
      <c r="AY63" s="800">
        <v>23.016999999999999</v>
      </c>
      <c r="AZ63" s="275">
        <v>3.64</v>
      </c>
    </row>
    <row r="64" spans="1:52">
      <c r="A64" s="201">
        <v>13073084</v>
      </c>
      <c r="B64" s="200">
        <v>5357</v>
      </c>
      <c r="C64" s="200" t="s">
        <v>87</v>
      </c>
      <c r="D64" s="233">
        <v>2404</v>
      </c>
      <c r="E64" s="233">
        <v>-255900</v>
      </c>
      <c r="F64" s="217">
        <v>154987.46</v>
      </c>
      <c r="G64" s="1034">
        <v>1</v>
      </c>
      <c r="H64" s="217" t="s">
        <v>24</v>
      </c>
      <c r="I64" s="217">
        <v>342800</v>
      </c>
      <c r="J64" s="233">
        <v>0</v>
      </c>
      <c r="K64" s="217"/>
      <c r="L64" s="222">
        <v>2009</v>
      </c>
      <c r="M64" s="233">
        <v>0</v>
      </c>
      <c r="N64" s="217">
        <v>0</v>
      </c>
      <c r="O64" s="233">
        <v>1</v>
      </c>
      <c r="P64" s="217">
        <v>642800</v>
      </c>
      <c r="Q64" s="233">
        <v>0</v>
      </c>
      <c r="R64" s="217"/>
      <c r="S64" s="233">
        <v>300</v>
      </c>
      <c r="T64" s="222">
        <v>0</v>
      </c>
      <c r="U64" s="233">
        <v>345</v>
      </c>
      <c r="V64" s="222">
        <v>0</v>
      </c>
      <c r="W64" s="233">
        <v>400</v>
      </c>
      <c r="X64" s="233">
        <v>0</v>
      </c>
      <c r="Y64" s="233">
        <v>0</v>
      </c>
      <c r="Z64" s="217">
        <v>1295676.95</v>
      </c>
      <c r="AA64" s="217">
        <v>538.98</v>
      </c>
      <c r="AB64" s="217" t="s">
        <v>82</v>
      </c>
      <c r="AC64" s="217" t="s">
        <v>82</v>
      </c>
      <c r="AD64" s="217" t="s">
        <v>82</v>
      </c>
      <c r="AE64" s="216" t="s">
        <v>24</v>
      </c>
      <c r="AF64" s="216" t="s">
        <v>24</v>
      </c>
      <c r="AG64" s="240">
        <v>154987.46</v>
      </c>
      <c r="AH64" s="240">
        <v>-713187.42</v>
      </c>
      <c r="AI64" s="233">
        <v>4100</v>
      </c>
      <c r="AJ64" s="270">
        <v>4139.58</v>
      </c>
      <c r="AK64" s="233">
        <v>800</v>
      </c>
      <c r="AL64" s="217">
        <v>1050</v>
      </c>
      <c r="AM64" s="233">
        <v>23400</v>
      </c>
      <c r="AN64" s="240">
        <v>23094.26</v>
      </c>
      <c r="AO64" s="217">
        <v>1312491.2</v>
      </c>
      <c r="AP64" s="217">
        <v>1715094</v>
      </c>
      <c r="AQ64" s="217">
        <v>402602.80000000005</v>
      </c>
      <c r="AR64" s="217">
        <v>465253.35</v>
      </c>
      <c r="AS64" s="217">
        <v>2180347.35</v>
      </c>
      <c r="AT64" s="217">
        <v>828290.66879999998</v>
      </c>
      <c r="AU64" s="217">
        <v>1352056.6812</v>
      </c>
      <c r="AV64" s="211">
        <v>0.48294184971785803</v>
      </c>
      <c r="AW64" s="211">
        <v>0.37988931846111584</v>
      </c>
      <c r="AX64" s="217">
        <v>397174.59731896879</v>
      </c>
      <c r="AY64" s="800">
        <v>23.016999999999999</v>
      </c>
      <c r="AZ64" s="275">
        <v>3.61</v>
      </c>
    </row>
    <row r="65" spans="1:52">
      <c r="A65" s="201">
        <v>13073091</v>
      </c>
      <c r="B65" s="200">
        <v>5357</v>
      </c>
      <c r="C65" s="200" t="s">
        <v>88</v>
      </c>
      <c r="D65" s="233">
        <v>365</v>
      </c>
      <c r="E65" s="233">
        <v>-37600</v>
      </c>
      <c r="F65" s="217">
        <v>25127.57</v>
      </c>
      <c r="G65" s="1034">
        <v>1</v>
      </c>
      <c r="H65" s="217">
        <v>38345.08</v>
      </c>
      <c r="I65" s="217" t="s">
        <v>169</v>
      </c>
      <c r="J65" s="233">
        <v>1</v>
      </c>
      <c r="K65" s="217">
        <v>410389</v>
      </c>
      <c r="L65" s="222"/>
      <c r="M65" s="233">
        <v>0</v>
      </c>
      <c r="N65" s="217">
        <v>0</v>
      </c>
      <c r="O65" s="233">
        <v>0</v>
      </c>
      <c r="P65" s="217">
        <v>0</v>
      </c>
      <c r="Q65" s="233">
        <v>1</v>
      </c>
      <c r="R65" s="217">
        <v>329310.09999999998</v>
      </c>
      <c r="S65" s="233">
        <v>335</v>
      </c>
      <c r="T65" s="222">
        <v>0</v>
      </c>
      <c r="U65" s="233">
        <v>335</v>
      </c>
      <c r="V65" s="222">
        <v>1</v>
      </c>
      <c r="W65" s="233">
        <v>305</v>
      </c>
      <c r="X65" s="233">
        <v>1</v>
      </c>
      <c r="Y65" s="233">
        <v>0</v>
      </c>
      <c r="Z65" s="217">
        <v>0</v>
      </c>
      <c r="AA65" s="217">
        <v>0</v>
      </c>
      <c r="AB65" s="217" t="s">
        <v>82</v>
      </c>
      <c r="AC65" s="217" t="s">
        <v>82</v>
      </c>
      <c r="AD65" s="217" t="s">
        <v>82</v>
      </c>
      <c r="AE65" s="216">
        <v>179713.02</v>
      </c>
      <c r="AF65" s="216">
        <v>38345.08</v>
      </c>
      <c r="AG65" s="240">
        <v>25127.57</v>
      </c>
      <c r="AH65" s="240">
        <v>329490.25</v>
      </c>
      <c r="AI65" s="233">
        <v>900</v>
      </c>
      <c r="AJ65" s="270">
        <v>859.49</v>
      </c>
      <c r="AK65" s="233">
        <v>0</v>
      </c>
      <c r="AL65" s="217">
        <v>0</v>
      </c>
      <c r="AM65" s="233">
        <v>16500</v>
      </c>
      <c r="AN65" s="240">
        <v>4511.47</v>
      </c>
      <c r="AO65" s="217">
        <v>143917.01</v>
      </c>
      <c r="AP65" s="217">
        <v>180909</v>
      </c>
      <c r="AQ65" s="217">
        <v>36991.989999999991</v>
      </c>
      <c r="AR65" s="217">
        <v>100741.84</v>
      </c>
      <c r="AS65" s="217">
        <v>286143.46999999997</v>
      </c>
      <c r="AT65" s="217">
        <v>126258</v>
      </c>
      <c r="AU65" s="217">
        <v>157199.13079999998</v>
      </c>
      <c r="AV65" s="211">
        <v>0.71275801203920197</v>
      </c>
      <c r="AW65" s="211">
        <v>0.45062827818506568</v>
      </c>
      <c r="AX65" s="217">
        <v>61830.340258635704</v>
      </c>
      <c r="AY65" s="800">
        <v>23.016999999999999</v>
      </c>
      <c r="AZ65" s="275">
        <v>7.38</v>
      </c>
    </row>
    <row r="66" spans="1:52">
      <c r="A66" s="201">
        <v>13073106</v>
      </c>
      <c r="B66" s="200">
        <v>5357</v>
      </c>
      <c r="C66" s="200" t="s">
        <v>89</v>
      </c>
      <c r="D66" s="233">
        <v>651</v>
      </c>
      <c r="E66" s="233">
        <v>-48000</v>
      </c>
      <c r="F66" s="217">
        <v>60094.95</v>
      </c>
      <c r="G66" s="233">
        <v>0</v>
      </c>
      <c r="H66" s="217" t="s">
        <v>24</v>
      </c>
      <c r="I66" s="217">
        <v>131100</v>
      </c>
      <c r="J66" s="233">
        <v>1</v>
      </c>
      <c r="K66" s="217">
        <v>189417</v>
      </c>
      <c r="L66" s="222"/>
      <c r="M66" s="277">
        <v>0</v>
      </c>
      <c r="N66" s="278">
        <v>0</v>
      </c>
      <c r="O66" s="233">
        <v>0</v>
      </c>
      <c r="P66" s="217">
        <v>0</v>
      </c>
      <c r="Q66" s="233">
        <v>1</v>
      </c>
      <c r="R66" s="217">
        <v>258269.77</v>
      </c>
      <c r="S66" s="233">
        <v>300</v>
      </c>
      <c r="T66" s="222">
        <v>0</v>
      </c>
      <c r="U66" s="233">
        <v>350</v>
      </c>
      <c r="V66" s="222">
        <v>0</v>
      </c>
      <c r="W66" s="233">
        <v>350</v>
      </c>
      <c r="X66" s="233">
        <v>0</v>
      </c>
      <c r="Y66" s="233">
        <v>0</v>
      </c>
      <c r="Z66" s="217">
        <v>865629.63</v>
      </c>
      <c r="AA66" s="217">
        <v>1329.69</v>
      </c>
      <c r="AB66" s="217" t="s">
        <v>82</v>
      </c>
      <c r="AC66" s="217" t="s">
        <v>82</v>
      </c>
      <c r="AD66" s="217" t="s">
        <v>82</v>
      </c>
      <c r="AE66" s="216" t="s">
        <v>24</v>
      </c>
      <c r="AF66" s="216" t="s">
        <v>24</v>
      </c>
      <c r="AG66" s="240">
        <v>60846.06</v>
      </c>
      <c r="AH66" s="240">
        <v>257369.77</v>
      </c>
      <c r="AI66" s="233">
        <v>2100</v>
      </c>
      <c r="AJ66" s="270">
        <v>2219.56</v>
      </c>
      <c r="AK66" s="233">
        <v>0</v>
      </c>
      <c r="AL66" s="217">
        <v>0</v>
      </c>
      <c r="AM66" s="233">
        <v>8100</v>
      </c>
      <c r="AN66" s="240">
        <v>3864.99</v>
      </c>
      <c r="AO66" s="217">
        <v>218336.7</v>
      </c>
      <c r="AP66" s="217">
        <v>304626</v>
      </c>
      <c r="AQ66" s="217">
        <v>86289.299999999988</v>
      </c>
      <c r="AR66" s="217">
        <v>205426.84</v>
      </c>
      <c r="AS66" s="217">
        <v>510052.83999999997</v>
      </c>
      <c r="AT66" s="217">
        <v>207865.83359999998</v>
      </c>
      <c r="AU66" s="217">
        <v>302187.00639999995</v>
      </c>
      <c r="AV66" s="211">
        <v>0.68236405822221347</v>
      </c>
      <c r="AW66" s="211">
        <v>0.40753784176557079</v>
      </c>
      <c r="AX66" s="217">
        <v>99674.926851815704</v>
      </c>
      <c r="AY66" s="800">
        <v>23.016999999999999</v>
      </c>
      <c r="AZ66" s="275">
        <v>2.5299999999999998</v>
      </c>
    </row>
    <row r="67" spans="1:52">
      <c r="A67" s="201">
        <v>13073036</v>
      </c>
      <c r="B67" s="200">
        <v>5358</v>
      </c>
      <c r="C67" s="200" t="s">
        <v>90</v>
      </c>
      <c r="D67" s="212">
        <v>353</v>
      </c>
      <c r="E67" s="212">
        <v>41900</v>
      </c>
      <c r="F67" s="216">
        <v>27393.05</v>
      </c>
      <c r="G67" s="212">
        <v>1</v>
      </c>
      <c r="H67" s="216">
        <v>174401.94</v>
      </c>
      <c r="I67" s="216" t="s">
        <v>24</v>
      </c>
      <c r="J67" s="212">
        <v>1</v>
      </c>
      <c r="K67" s="216">
        <v>261966.57</v>
      </c>
      <c r="L67" s="230" t="s">
        <v>211</v>
      </c>
      <c r="M67" s="882" t="s">
        <v>242</v>
      </c>
      <c r="N67" s="883"/>
      <c r="O67" s="212">
        <v>0</v>
      </c>
      <c r="P67" s="217">
        <v>0</v>
      </c>
      <c r="Q67" s="212">
        <v>1</v>
      </c>
      <c r="R67" s="216">
        <v>266039.48</v>
      </c>
      <c r="S67" s="237">
        <v>300</v>
      </c>
      <c r="T67" s="230">
        <v>0</v>
      </c>
      <c r="U67" s="237">
        <v>300</v>
      </c>
      <c r="V67" s="230">
        <v>1</v>
      </c>
      <c r="W67" s="237">
        <v>250</v>
      </c>
      <c r="X67" s="212">
        <v>1</v>
      </c>
      <c r="Y67" s="212">
        <v>0</v>
      </c>
      <c r="Z67" s="216">
        <v>0</v>
      </c>
      <c r="AA67" s="216">
        <v>0</v>
      </c>
      <c r="AB67" s="230" t="s">
        <v>28</v>
      </c>
      <c r="AC67" s="230" t="s">
        <v>28</v>
      </c>
      <c r="AD67" s="230" t="s">
        <v>28</v>
      </c>
      <c r="AE67" s="216" t="s">
        <v>175</v>
      </c>
      <c r="AF67" s="216">
        <v>174401.94</v>
      </c>
      <c r="AG67" s="216">
        <v>27393.05</v>
      </c>
      <c r="AH67" s="239">
        <v>261966.57</v>
      </c>
      <c r="AI67" s="212">
        <v>1800</v>
      </c>
      <c r="AJ67" s="268">
        <v>1813.76</v>
      </c>
      <c r="AK67" s="212">
        <v>0</v>
      </c>
      <c r="AL67" s="216">
        <v>0</v>
      </c>
      <c r="AM67" s="212">
        <v>0</v>
      </c>
      <c r="AN67" s="239">
        <v>0</v>
      </c>
      <c r="AO67" s="216">
        <v>111578.81</v>
      </c>
      <c r="AP67" s="213">
        <v>120961</v>
      </c>
      <c r="AQ67" s="216">
        <v>9382.1900000000023</v>
      </c>
      <c r="AR67" s="216">
        <v>113927.01</v>
      </c>
      <c r="AS67" s="216">
        <v>234888.01</v>
      </c>
      <c r="AT67" s="213">
        <v>112034.15</v>
      </c>
      <c r="AU67" s="213">
        <v>-105000.15999999999</v>
      </c>
      <c r="AV67" s="211">
        <v>0.92620059357974882</v>
      </c>
      <c r="AW67" s="211">
        <v>0.47696836462618925</v>
      </c>
      <c r="AX67" s="213">
        <v>45457.26</v>
      </c>
      <c r="AY67" s="615">
        <v>19.07</v>
      </c>
      <c r="AZ67" s="275" t="s">
        <v>208</v>
      </c>
    </row>
    <row r="68" spans="1:52">
      <c r="A68" s="201">
        <v>13073041</v>
      </c>
      <c r="B68" s="200">
        <v>5358</v>
      </c>
      <c r="C68" s="200" t="s">
        <v>91</v>
      </c>
      <c r="D68" s="212">
        <v>477</v>
      </c>
      <c r="E68" s="212">
        <v>-149300</v>
      </c>
      <c r="F68" s="216">
        <v>-36459.57</v>
      </c>
      <c r="G68" s="212">
        <v>0</v>
      </c>
      <c r="H68" s="216" t="s">
        <v>24</v>
      </c>
      <c r="I68" s="216">
        <v>-17117.13</v>
      </c>
      <c r="J68" s="212">
        <v>1</v>
      </c>
      <c r="K68" s="216">
        <v>213351.94</v>
      </c>
      <c r="L68" s="230">
        <v>2017</v>
      </c>
      <c r="M68" s="884"/>
      <c r="N68" s="885"/>
      <c r="O68" s="212">
        <v>0</v>
      </c>
      <c r="P68" s="217">
        <v>0</v>
      </c>
      <c r="Q68" s="212">
        <v>1</v>
      </c>
      <c r="R68" s="216">
        <v>220324.51</v>
      </c>
      <c r="S68" s="237">
        <v>300</v>
      </c>
      <c r="T68" s="230">
        <v>0</v>
      </c>
      <c r="U68" s="237">
        <v>300</v>
      </c>
      <c r="V68" s="230">
        <v>1</v>
      </c>
      <c r="W68" s="237">
        <v>250</v>
      </c>
      <c r="X68" s="212">
        <v>1</v>
      </c>
      <c r="Y68" s="212">
        <v>0</v>
      </c>
      <c r="Z68" s="216">
        <v>0</v>
      </c>
      <c r="AA68" s="216">
        <v>0</v>
      </c>
      <c r="AB68" s="230" t="s">
        <v>28</v>
      </c>
      <c r="AC68" s="230" t="s">
        <v>28</v>
      </c>
      <c r="AD68" s="230" t="s">
        <v>28</v>
      </c>
      <c r="AE68" s="216" t="s">
        <v>175</v>
      </c>
      <c r="AF68" s="216">
        <v>-17117.13</v>
      </c>
      <c r="AG68" s="216">
        <v>-36459.57</v>
      </c>
      <c r="AH68" s="239">
        <v>213351.94</v>
      </c>
      <c r="AI68" s="212">
        <v>1700</v>
      </c>
      <c r="AJ68" s="268">
        <v>2052.5100000000002</v>
      </c>
      <c r="AK68" s="212">
        <v>0</v>
      </c>
      <c r="AL68" s="216">
        <v>0</v>
      </c>
      <c r="AM68" s="212">
        <v>0</v>
      </c>
      <c r="AN68" s="239">
        <v>0</v>
      </c>
      <c r="AO68" s="216">
        <v>146948.37</v>
      </c>
      <c r="AP68" s="213">
        <v>181693</v>
      </c>
      <c r="AQ68" s="216">
        <v>34744.630000000005</v>
      </c>
      <c r="AR68" s="216">
        <v>170222.82</v>
      </c>
      <c r="AS68" s="216">
        <v>351915.82</v>
      </c>
      <c r="AT68" s="213">
        <v>154845.26999999999</v>
      </c>
      <c r="AU68" s="213">
        <v>-143375.09</v>
      </c>
      <c r="AV68" s="211">
        <v>0.85223574931340218</v>
      </c>
      <c r="AW68" s="211">
        <v>0.44000656179651143</v>
      </c>
      <c r="AX68" s="213">
        <v>62827.65</v>
      </c>
      <c r="AY68" s="615">
        <v>19.07</v>
      </c>
      <c r="AZ68" s="275" t="s">
        <v>208</v>
      </c>
    </row>
    <row r="69" spans="1:52">
      <c r="A69" s="201">
        <v>13073047</v>
      </c>
      <c r="B69" s="200">
        <v>5358</v>
      </c>
      <c r="C69" s="200" t="s">
        <v>92</v>
      </c>
      <c r="D69" s="212">
        <v>317</v>
      </c>
      <c r="E69" s="212">
        <v>-72000</v>
      </c>
      <c r="F69" s="216">
        <v>-30525.360000000001</v>
      </c>
      <c r="G69" s="212">
        <v>0</v>
      </c>
      <c r="H69" s="216" t="s">
        <v>24</v>
      </c>
      <c r="I69" s="216">
        <v>-20039.36</v>
      </c>
      <c r="J69" s="212">
        <v>1</v>
      </c>
      <c r="K69" s="216">
        <v>215627.47</v>
      </c>
      <c r="L69" s="230">
        <v>2019</v>
      </c>
      <c r="M69" s="884"/>
      <c r="N69" s="885"/>
      <c r="O69" s="212">
        <v>0</v>
      </c>
      <c r="P69" s="217">
        <v>0</v>
      </c>
      <c r="Q69" s="212">
        <v>1</v>
      </c>
      <c r="R69" s="216">
        <v>219238.01</v>
      </c>
      <c r="S69" s="237">
        <v>250</v>
      </c>
      <c r="T69" s="230">
        <v>1</v>
      </c>
      <c r="U69" s="237">
        <v>300</v>
      </c>
      <c r="V69" s="230">
        <v>1</v>
      </c>
      <c r="W69" s="237">
        <v>350</v>
      </c>
      <c r="X69" s="212">
        <v>0</v>
      </c>
      <c r="Y69" s="212">
        <v>0</v>
      </c>
      <c r="Z69" s="216">
        <v>0</v>
      </c>
      <c r="AA69" s="216">
        <v>0</v>
      </c>
      <c r="AB69" s="230" t="s">
        <v>28</v>
      </c>
      <c r="AC69" s="230" t="s">
        <v>28</v>
      </c>
      <c r="AD69" s="230" t="s">
        <v>28</v>
      </c>
      <c r="AE69" s="216" t="s">
        <v>175</v>
      </c>
      <c r="AF69" s="216">
        <v>-20039.36</v>
      </c>
      <c r="AG69" s="216">
        <v>-30525.360000000001</v>
      </c>
      <c r="AH69" s="239">
        <v>215627.47</v>
      </c>
      <c r="AI69" s="212">
        <v>1600</v>
      </c>
      <c r="AJ69" s="268">
        <v>1793.75</v>
      </c>
      <c r="AK69" s="212">
        <v>0</v>
      </c>
      <c r="AL69" s="216">
        <v>0</v>
      </c>
      <c r="AM69" s="212">
        <v>0</v>
      </c>
      <c r="AN69" s="239">
        <v>0</v>
      </c>
      <c r="AO69" s="216">
        <v>94596.03</v>
      </c>
      <c r="AP69" s="213">
        <v>105533</v>
      </c>
      <c r="AQ69" s="216">
        <v>10936.970000000001</v>
      </c>
      <c r="AR69" s="216">
        <v>115152.05</v>
      </c>
      <c r="AS69" s="216">
        <v>220685.05</v>
      </c>
      <c r="AT69" s="213">
        <v>93659.17</v>
      </c>
      <c r="AU69" s="213">
        <v>-103278.22</v>
      </c>
      <c r="AV69" s="211">
        <v>0.88748704196791528</v>
      </c>
      <c r="AW69" s="211">
        <v>0.42440197013798625</v>
      </c>
      <c r="AX69" s="213">
        <v>38001.71</v>
      </c>
      <c r="AY69" s="615">
        <v>19.07</v>
      </c>
      <c r="AZ69" s="275" t="s">
        <v>208</v>
      </c>
    </row>
    <row r="70" spans="1:52">
      <c r="A70" s="201">
        <v>13073054</v>
      </c>
      <c r="B70" s="200">
        <v>5358</v>
      </c>
      <c r="C70" s="200" t="s">
        <v>93</v>
      </c>
      <c r="D70" s="212">
        <v>788</v>
      </c>
      <c r="E70" s="212">
        <v>-46100</v>
      </c>
      <c r="F70" s="216">
        <v>192668.63</v>
      </c>
      <c r="G70" s="212">
        <v>1</v>
      </c>
      <c r="H70" s="216">
        <v>205434.83</v>
      </c>
      <c r="I70" s="216" t="s">
        <v>24</v>
      </c>
      <c r="J70" s="212">
        <v>1</v>
      </c>
      <c r="K70" s="216">
        <v>1763267.42</v>
      </c>
      <c r="L70" s="230" t="s">
        <v>213</v>
      </c>
      <c r="M70" s="884"/>
      <c r="N70" s="885"/>
      <c r="O70" s="212">
        <v>0</v>
      </c>
      <c r="P70" s="217">
        <v>0</v>
      </c>
      <c r="Q70" s="212">
        <v>1</v>
      </c>
      <c r="R70" s="216">
        <v>1764999.63</v>
      </c>
      <c r="S70" s="237">
        <v>250</v>
      </c>
      <c r="T70" s="230">
        <v>1</v>
      </c>
      <c r="U70" s="237">
        <v>300</v>
      </c>
      <c r="V70" s="230">
        <v>1</v>
      </c>
      <c r="W70" s="237">
        <v>250</v>
      </c>
      <c r="X70" s="212">
        <v>1</v>
      </c>
      <c r="Y70" s="212">
        <v>1</v>
      </c>
      <c r="Z70" s="216">
        <v>0</v>
      </c>
      <c r="AA70" s="216">
        <v>0</v>
      </c>
      <c r="AB70" s="230" t="s">
        <v>28</v>
      </c>
      <c r="AC70" s="230" t="s">
        <v>28</v>
      </c>
      <c r="AD70" s="230" t="s">
        <v>28</v>
      </c>
      <c r="AE70" s="216" t="s">
        <v>175</v>
      </c>
      <c r="AF70" s="216">
        <v>205434.83</v>
      </c>
      <c r="AG70" s="216">
        <v>192668.63</v>
      </c>
      <c r="AH70" s="239">
        <v>1763267.42</v>
      </c>
      <c r="AI70" s="212">
        <v>3000</v>
      </c>
      <c r="AJ70" s="268">
        <v>2999</v>
      </c>
      <c r="AK70" s="212">
        <v>0</v>
      </c>
      <c r="AL70" s="216">
        <v>0</v>
      </c>
      <c r="AM70" s="212">
        <v>0</v>
      </c>
      <c r="AN70" s="239">
        <v>0</v>
      </c>
      <c r="AO70" s="216">
        <v>1245060.45</v>
      </c>
      <c r="AP70" s="213">
        <v>1182875</v>
      </c>
      <c r="AQ70" s="216">
        <v>-62185.449999999953</v>
      </c>
      <c r="AR70" s="216">
        <v>0</v>
      </c>
      <c r="AS70" s="216">
        <v>1182875</v>
      </c>
      <c r="AT70" s="213">
        <v>521496.03</v>
      </c>
      <c r="AU70" s="213">
        <v>661378.97</v>
      </c>
      <c r="AV70" s="211">
        <v>0.44087163056113288</v>
      </c>
      <c r="AW70" s="211">
        <v>0.44087163056113288</v>
      </c>
      <c r="AX70" s="213">
        <v>211594.23999999999</v>
      </c>
      <c r="AY70" s="615">
        <v>19.07</v>
      </c>
      <c r="AZ70" s="275" t="s">
        <v>208</v>
      </c>
    </row>
    <row r="71" spans="1:52">
      <c r="A71" s="201">
        <v>13073058</v>
      </c>
      <c r="B71" s="200">
        <v>5358</v>
      </c>
      <c r="C71" s="200" t="s">
        <v>94</v>
      </c>
      <c r="D71" s="212">
        <v>327</v>
      </c>
      <c r="E71" s="212">
        <v>-85700</v>
      </c>
      <c r="F71" s="216">
        <v>-47478.58</v>
      </c>
      <c r="G71" s="212">
        <v>0</v>
      </c>
      <c r="H71" s="216" t="s">
        <v>24</v>
      </c>
      <c r="I71" s="216">
        <v>-44884.72</v>
      </c>
      <c r="J71" s="212">
        <v>1</v>
      </c>
      <c r="K71" s="216">
        <v>124222.96</v>
      </c>
      <c r="L71" s="230">
        <v>2017</v>
      </c>
      <c r="M71" s="884"/>
      <c r="N71" s="885"/>
      <c r="O71" s="212">
        <v>0</v>
      </c>
      <c r="P71" s="217">
        <v>0</v>
      </c>
      <c r="Q71" s="212">
        <v>1</v>
      </c>
      <c r="R71" s="216">
        <v>124478.86</v>
      </c>
      <c r="S71" s="237">
        <v>300</v>
      </c>
      <c r="T71" s="230">
        <v>0</v>
      </c>
      <c r="U71" s="237">
        <v>300</v>
      </c>
      <c r="V71" s="230">
        <v>1</v>
      </c>
      <c r="W71" s="237">
        <v>250</v>
      </c>
      <c r="X71" s="212">
        <v>1</v>
      </c>
      <c r="Y71" s="212">
        <v>0</v>
      </c>
      <c r="Z71" s="216">
        <v>52752.639999999999</v>
      </c>
      <c r="AA71" s="216">
        <v>161.32305810397554</v>
      </c>
      <c r="AB71" s="230" t="s">
        <v>28</v>
      </c>
      <c r="AC71" s="230" t="s">
        <v>28</v>
      </c>
      <c r="AD71" s="230" t="s">
        <v>28</v>
      </c>
      <c r="AE71" s="216" t="s">
        <v>175</v>
      </c>
      <c r="AF71" s="216">
        <v>-44884.72</v>
      </c>
      <c r="AG71" s="216">
        <v>-47478.58</v>
      </c>
      <c r="AH71" s="239">
        <v>124222.96</v>
      </c>
      <c r="AI71" s="212">
        <v>2100</v>
      </c>
      <c r="AJ71" s="268">
        <v>2162.5</v>
      </c>
      <c r="AK71" s="212">
        <v>0</v>
      </c>
      <c r="AL71" s="216">
        <v>0</v>
      </c>
      <c r="AM71" s="212">
        <v>0</v>
      </c>
      <c r="AN71" s="239">
        <v>0</v>
      </c>
      <c r="AO71" s="216">
        <v>103073.53</v>
      </c>
      <c r="AP71" s="213">
        <v>117112</v>
      </c>
      <c r="AQ71" s="216">
        <v>14038.470000000001</v>
      </c>
      <c r="AR71" s="216">
        <v>114811.53</v>
      </c>
      <c r="AS71" s="216">
        <v>231923.53</v>
      </c>
      <c r="AT71" s="213">
        <v>96889.45</v>
      </c>
      <c r="AU71" s="213">
        <v>-94588.98</v>
      </c>
      <c r="AV71" s="211">
        <v>0.82732298995833042</v>
      </c>
      <c r="AW71" s="211">
        <v>0.41776463992247787</v>
      </c>
      <c r="AX71" s="213">
        <v>39312.379999999997</v>
      </c>
      <c r="AY71" s="615">
        <v>19.07</v>
      </c>
      <c r="AZ71" s="275" t="s">
        <v>208</v>
      </c>
    </row>
    <row r="72" spans="1:52">
      <c r="A72" s="201">
        <v>13073060</v>
      </c>
      <c r="B72" s="200">
        <v>5358</v>
      </c>
      <c r="C72" s="200" t="s">
        <v>95</v>
      </c>
      <c r="D72" s="212">
        <v>1799</v>
      </c>
      <c r="E72" s="212">
        <v>-317500</v>
      </c>
      <c r="F72" s="216">
        <v>-15795.54</v>
      </c>
      <c r="G72" s="212">
        <v>0</v>
      </c>
      <c r="H72" s="216" t="s">
        <v>24</v>
      </c>
      <c r="I72" s="216">
        <v>-87514.07</v>
      </c>
      <c r="J72" s="212">
        <v>1</v>
      </c>
      <c r="K72" s="216">
        <v>802125.29</v>
      </c>
      <c r="L72" s="230">
        <v>2018</v>
      </c>
      <c r="M72" s="884"/>
      <c r="N72" s="885"/>
      <c r="O72" s="212">
        <v>0</v>
      </c>
      <c r="P72" s="217">
        <v>0</v>
      </c>
      <c r="Q72" s="212">
        <v>1</v>
      </c>
      <c r="R72" s="216">
        <v>795193.94</v>
      </c>
      <c r="S72" s="237">
        <v>324</v>
      </c>
      <c r="T72" s="230">
        <v>0</v>
      </c>
      <c r="U72" s="237">
        <v>328</v>
      </c>
      <c r="V72" s="230">
        <v>1</v>
      </c>
      <c r="W72" s="237">
        <v>321</v>
      </c>
      <c r="X72" s="212">
        <v>0</v>
      </c>
      <c r="Y72" s="212">
        <v>0</v>
      </c>
      <c r="Z72" s="216">
        <v>274381.94</v>
      </c>
      <c r="AA72" s="216">
        <v>152.51914396887159</v>
      </c>
      <c r="AB72" s="230" t="s">
        <v>28</v>
      </c>
      <c r="AC72" s="230" t="s">
        <v>28</v>
      </c>
      <c r="AD72" s="230" t="s">
        <v>28</v>
      </c>
      <c r="AE72" s="216" t="s">
        <v>175</v>
      </c>
      <c r="AF72" s="216">
        <v>-87514.07</v>
      </c>
      <c r="AG72" s="216">
        <v>-15795.54</v>
      </c>
      <c r="AH72" s="239">
        <v>802125.29</v>
      </c>
      <c r="AI72" s="212">
        <v>8800</v>
      </c>
      <c r="AJ72" s="268">
        <v>9798.75</v>
      </c>
      <c r="AK72" s="212">
        <v>0</v>
      </c>
      <c r="AL72" s="216">
        <v>0</v>
      </c>
      <c r="AM72" s="212">
        <v>0</v>
      </c>
      <c r="AN72" s="239">
        <v>0</v>
      </c>
      <c r="AO72" s="216">
        <v>860802.74</v>
      </c>
      <c r="AP72" s="213">
        <v>896645</v>
      </c>
      <c r="AQ72" s="216">
        <v>35842.260000000009</v>
      </c>
      <c r="AR72" s="216">
        <v>449587.45</v>
      </c>
      <c r="AS72" s="216">
        <v>1346232.45</v>
      </c>
      <c r="AT72" s="213">
        <v>609135.65</v>
      </c>
      <c r="AU72" s="213">
        <v>-162078.10000000003</v>
      </c>
      <c r="AV72" s="211">
        <v>0.67934985417863258</v>
      </c>
      <c r="AW72" s="211">
        <v>0.45247434794786001</v>
      </c>
      <c r="AX72" s="213">
        <v>247153.55</v>
      </c>
      <c r="AY72" s="615">
        <v>19.07</v>
      </c>
      <c r="AZ72" s="275" t="s">
        <v>208</v>
      </c>
    </row>
    <row r="73" spans="1:52">
      <c r="A73" s="201">
        <v>13073061</v>
      </c>
      <c r="B73" s="200">
        <v>5358</v>
      </c>
      <c r="C73" s="200" t="s">
        <v>96</v>
      </c>
      <c r="D73" s="212">
        <v>752</v>
      </c>
      <c r="E73" s="212">
        <v>-37800</v>
      </c>
      <c r="F73" s="216">
        <v>63864.86</v>
      </c>
      <c r="G73" s="212">
        <v>1</v>
      </c>
      <c r="H73" s="216">
        <v>90503.44</v>
      </c>
      <c r="I73" s="216" t="s">
        <v>24</v>
      </c>
      <c r="J73" s="212">
        <v>1</v>
      </c>
      <c r="K73" s="216">
        <v>320407.3</v>
      </c>
      <c r="L73" s="230">
        <v>2017</v>
      </c>
      <c r="M73" s="884"/>
      <c r="N73" s="885"/>
      <c r="O73" s="212">
        <v>0</v>
      </c>
      <c r="P73" s="217">
        <v>0</v>
      </c>
      <c r="Q73" s="212">
        <v>1</v>
      </c>
      <c r="R73" s="216">
        <v>320407.3</v>
      </c>
      <c r="S73" s="237">
        <v>250</v>
      </c>
      <c r="T73" s="230">
        <v>1</v>
      </c>
      <c r="U73" s="237">
        <v>325</v>
      </c>
      <c r="V73" s="230">
        <v>1</v>
      </c>
      <c r="W73" s="237">
        <v>300</v>
      </c>
      <c r="X73" s="212">
        <v>1</v>
      </c>
      <c r="Y73" s="212">
        <v>1</v>
      </c>
      <c r="Z73" s="216">
        <v>49773</v>
      </c>
      <c r="AA73" s="216">
        <v>66.1875</v>
      </c>
      <c r="AB73" s="230" t="s">
        <v>28</v>
      </c>
      <c r="AC73" s="230" t="s">
        <v>28</v>
      </c>
      <c r="AD73" s="230" t="s">
        <v>28</v>
      </c>
      <c r="AE73" s="216" t="s">
        <v>175</v>
      </c>
      <c r="AF73" s="216">
        <v>90503.44</v>
      </c>
      <c r="AG73" s="216">
        <v>63864.86</v>
      </c>
      <c r="AH73" s="239">
        <v>320407.3</v>
      </c>
      <c r="AI73" s="212">
        <v>2900</v>
      </c>
      <c r="AJ73" s="268">
        <v>3018.5</v>
      </c>
      <c r="AK73" s="212">
        <v>0</v>
      </c>
      <c r="AL73" s="216">
        <v>0</v>
      </c>
      <c r="AM73" s="212">
        <v>0</v>
      </c>
      <c r="AN73" s="239">
        <v>0</v>
      </c>
      <c r="AO73" s="216">
        <v>252767.37</v>
      </c>
      <c r="AP73" s="213">
        <v>352536</v>
      </c>
      <c r="AQ73" s="216">
        <v>99768.63</v>
      </c>
      <c r="AR73" s="216">
        <v>238563.99</v>
      </c>
      <c r="AS73" s="216">
        <v>591099.99</v>
      </c>
      <c r="AT73" s="213">
        <v>221511.48</v>
      </c>
      <c r="AU73" s="213">
        <v>-107539.47</v>
      </c>
      <c r="AV73" s="211">
        <v>0.62833719109537756</v>
      </c>
      <c r="AW73" s="211">
        <v>0.37474451657493685</v>
      </c>
      <c r="AX73" s="213">
        <v>89877.11</v>
      </c>
      <c r="AY73" s="615">
        <v>19.07</v>
      </c>
      <c r="AZ73" s="275" t="s">
        <v>208</v>
      </c>
    </row>
    <row r="74" spans="1:52">
      <c r="A74" s="201">
        <v>13073087</v>
      </c>
      <c r="B74" s="200">
        <v>5358</v>
      </c>
      <c r="C74" s="200" t="s">
        <v>97</v>
      </c>
      <c r="D74" s="212">
        <v>2554</v>
      </c>
      <c r="E74" s="212">
        <v>321800</v>
      </c>
      <c r="F74" s="216">
        <v>-122504.03</v>
      </c>
      <c r="G74" s="212">
        <v>0</v>
      </c>
      <c r="H74" s="216">
        <v>6625</v>
      </c>
      <c r="I74" s="216" t="s">
        <v>24</v>
      </c>
      <c r="J74" s="212">
        <v>1</v>
      </c>
      <c r="K74" s="216">
        <v>627417.44999999995</v>
      </c>
      <c r="L74" s="230">
        <v>2017</v>
      </c>
      <c r="M74" s="884"/>
      <c r="N74" s="885"/>
      <c r="O74" s="212">
        <v>0</v>
      </c>
      <c r="P74" s="217">
        <v>0</v>
      </c>
      <c r="Q74" s="212">
        <v>1</v>
      </c>
      <c r="R74" s="216">
        <v>627417.44999999995</v>
      </c>
      <c r="S74" s="237">
        <v>350</v>
      </c>
      <c r="T74" s="230">
        <v>0</v>
      </c>
      <c r="U74" s="237">
        <v>350</v>
      </c>
      <c r="V74" s="230">
        <v>0</v>
      </c>
      <c r="W74" s="237">
        <v>325</v>
      </c>
      <c r="X74" s="212">
        <v>0</v>
      </c>
      <c r="Y74" s="212">
        <v>0</v>
      </c>
      <c r="Z74" s="216">
        <v>814876.8</v>
      </c>
      <c r="AA74" s="216">
        <v>319.05904463586535</v>
      </c>
      <c r="AB74" s="230" t="s">
        <v>28</v>
      </c>
      <c r="AC74" s="230" t="s">
        <v>28</v>
      </c>
      <c r="AD74" s="230" t="s">
        <v>28</v>
      </c>
      <c r="AE74" s="216" t="s">
        <v>175</v>
      </c>
      <c r="AF74" s="216">
        <v>6625</v>
      </c>
      <c r="AG74" s="216">
        <v>-122504.03</v>
      </c>
      <c r="AH74" s="239">
        <v>627417.44999999995</v>
      </c>
      <c r="AI74" s="212">
        <v>12400</v>
      </c>
      <c r="AJ74" s="268">
        <v>13380.76</v>
      </c>
      <c r="AK74" s="212">
        <v>0</v>
      </c>
      <c r="AL74" s="216">
        <v>0</v>
      </c>
      <c r="AM74" s="212">
        <v>0</v>
      </c>
      <c r="AN74" s="239">
        <v>0</v>
      </c>
      <c r="AO74" s="216">
        <v>1120603.6200000001</v>
      </c>
      <c r="AP74" s="213">
        <v>1261506</v>
      </c>
      <c r="AQ74" s="216">
        <v>140902.37999999989</v>
      </c>
      <c r="AR74" s="216">
        <v>659674.14</v>
      </c>
      <c r="AS74" s="216">
        <v>1921180.1400000001</v>
      </c>
      <c r="AT74" s="213">
        <v>852402.05</v>
      </c>
      <c r="AU74" s="213">
        <v>-250570.19000000006</v>
      </c>
      <c r="AV74" s="211">
        <v>0.67570193879379092</v>
      </c>
      <c r="AW74" s="211">
        <v>0.4436866862469232</v>
      </c>
      <c r="AX74" s="213">
        <v>345857.6</v>
      </c>
      <c r="AY74" s="615">
        <v>19.07</v>
      </c>
      <c r="AZ74" s="275" t="s">
        <v>208</v>
      </c>
    </row>
    <row r="75" spans="1:52">
      <c r="A75" s="201">
        <v>13073099</v>
      </c>
      <c r="B75" s="200">
        <v>5358</v>
      </c>
      <c r="C75" s="200" t="s">
        <v>98</v>
      </c>
      <c r="D75" s="212">
        <v>923</v>
      </c>
      <c r="E75" s="212">
        <v>-110600</v>
      </c>
      <c r="F75" s="216">
        <v>260951.87</v>
      </c>
      <c r="G75" s="212">
        <v>1</v>
      </c>
      <c r="H75" s="216">
        <v>261082.56</v>
      </c>
      <c r="I75" s="216" t="s">
        <v>24</v>
      </c>
      <c r="J75" s="212">
        <v>0</v>
      </c>
      <c r="K75" s="216">
        <v>0</v>
      </c>
      <c r="L75" s="230">
        <v>0</v>
      </c>
      <c r="M75" s="884"/>
      <c r="N75" s="885"/>
      <c r="O75" s="212">
        <v>1</v>
      </c>
      <c r="P75" s="217">
        <v>2245442.5600000001</v>
      </c>
      <c r="Q75" s="212">
        <v>0</v>
      </c>
      <c r="R75" s="216">
        <v>0</v>
      </c>
      <c r="S75" s="237">
        <v>300</v>
      </c>
      <c r="T75" s="230">
        <v>0</v>
      </c>
      <c r="U75" s="237">
        <v>350</v>
      </c>
      <c r="V75" s="230">
        <v>0</v>
      </c>
      <c r="W75" s="237">
        <v>350</v>
      </c>
      <c r="X75" s="212">
        <v>0</v>
      </c>
      <c r="Y75" s="212">
        <v>0</v>
      </c>
      <c r="Z75" s="216">
        <v>851927.61</v>
      </c>
      <c r="AA75" s="216">
        <v>922.99849404117003</v>
      </c>
      <c r="AB75" s="230" t="s">
        <v>32</v>
      </c>
      <c r="AC75" s="230" t="s">
        <v>28</v>
      </c>
      <c r="AD75" s="230" t="s">
        <v>28</v>
      </c>
      <c r="AE75" s="216" t="s">
        <v>175</v>
      </c>
      <c r="AF75" s="216">
        <v>261082.56</v>
      </c>
      <c r="AG75" s="216">
        <v>260951.87</v>
      </c>
      <c r="AH75" s="239">
        <v>-2245442.5600000001</v>
      </c>
      <c r="AI75" s="212">
        <v>4000</v>
      </c>
      <c r="AJ75" s="268">
        <v>3938.75</v>
      </c>
      <c r="AK75" s="212">
        <v>0</v>
      </c>
      <c r="AL75" s="216">
        <v>0</v>
      </c>
      <c r="AM75" s="212">
        <v>0</v>
      </c>
      <c r="AN75" s="239">
        <v>0</v>
      </c>
      <c r="AO75" s="216">
        <v>894630.43</v>
      </c>
      <c r="AP75" s="213">
        <v>1197268</v>
      </c>
      <c r="AQ75" s="216">
        <v>302637.56999999995</v>
      </c>
      <c r="AR75" s="216">
        <v>0</v>
      </c>
      <c r="AS75" s="216">
        <v>1197268</v>
      </c>
      <c r="AT75" s="213">
        <v>437150.6</v>
      </c>
      <c r="AU75" s="213">
        <v>760117.4</v>
      </c>
      <c r="AV75" s="211">
        <v>0.36512343101126898</v>
      </c>
      <c r="AW75" s="211">
        <v>0.36512343101126898</v>
      </c>
      <c r="AX75" s="213">
        <v>177371.53</v>
      </c>
      <c r="AY75" s="615">
        <v>19.07</v>
      </c>
      <c r="AZ75" s="275" t="s">
        <v>208</v>
      </c>
    </row>
    <row r="76" spans="1:52">
      <c r="A76" s="201">
        <v>13073104</v>
      </c>
      <c r="B76" s="200">
        <v>5358</v>
      </c>
      <c r="C76" s="200" t="s">
        <v>99</v>
      </c>
      <c r="D76" s="212">
        <v>1055</v>
      </c>
      <c r="E76" s="212">
        <v>-180300</v>
      </c>
      <c r="F76" s="216">
        <v>-27875.82</v>
      </c>
      <c r="G76" s="212">
        <v>0</v>
      </c>
      <c r="H76" s="216" t="s">
        <v>24</v>
      </c>
      <c r="I76" s="216">
        <v>-39361.199999999997</v>
      </c>
      <c r="J76" s="212">
        <v>1</v>
      </c>
      <c r="K76" s="216">
        <v>1243652.73</v>
      </c>
      <c r="L76" s="230" t="s">
        <v>211</v>
      </c>
      <c r="M76" s="886"/>
      <c r="N76" s="887"/>
      <c r="O76" s="212">
        <v>0</v>
      </c>
      <c r="P76" s="217">
        <v>0</v>
      </c>
      <c r="Q76" s="212">
        <v>1</v>
      </c>
      <c r="R76" s="216">
        <v>1244122.3400000001</v>
      </c>
      <c r="S76" s="237">
        <v>250</v>
      </c>
      <c r="T76" s="230">
        <v>1</v>
      </c>
      <c r="U76" s="237">
        <v>300</v>
      </c>
      <c r="V76" s="230">
        <v>1</v>
      </c>
      <c r="W76" s="237">
        <v>250</v>
      </c>
      <c r="X76" s="212">
        <v>1</v>
      </c>
      <c r="Y76" s="212">
        <v>1</v>
      </c>
      <c r="Z76" s="216">
        <v>0</v>
      </c>
      <c r="AA76" s="216">
        <v>0</v>
      </c>
      <c r="AB76" s="230" t="s">
        <v>28</v>
      </c>
      <c r="AC76" s="230" t="s">
        <v>28</v>
      </c>
      <c r="AD76" s="230" t="s">
        <v>28</v>
      </c>
      <c r="AE76" s="216" t="s">
        <v>175</v>
      </c>
      <c r="AF76" s="216">
        <v>-39361.199999999997</v>
      </c>
      <c r="AG76" s="216">
        <v>-27875.82</v>
      </c>
      <c r="AH76" s="239">
        <v>1243652.73</v>
      </c>
      <c r="AI76" s="212">
        <v>4200</v>
      </c>
      <c r="AJ76" s="268">
        <v>4319.54</v>
      </c>
      <c r="AK76" s="212">
        <v>0</v>
      </c>
      <c r="AL76" s="216">
        <v>0</v>
      </c>
      <c r="AM76" s="212">
        <v>0</v>
      </c>
      <c r="AN76" s="239">
        <v>0</v>
      </c>
      <c r="AO76" s="216">
        <v>453292.07</v>
      </c>
      <c r="AP76" s="213">
        <v>466608</v>
      </c>
      <c r="AQ76" s="216">
        <v>13315.929999999993</v>
      </c>
      <c r="AR76" s="216">
        <v>273811.61</v>
      </c>
      <c r="AS76" s="216">
        <v>740419.61</v>
      </c>
      <c r="AT76" s="213">
        <v>351842.26</v>
      </c>
      <c r="AU76" s="213">
        <v>-159045.87</v>
      </c>
      <c r="AV76" s="211">
        <v>0.75404249391352063</v>
      </c>
      <c r="AW76" s="211">
        <v>0.47519305978403248</v>
      </c>
      <c r="AX76" s="213">
        <v>142758.13</v>
      </c>
      <c r="AY76" s="615">
        <v>19.07</v>
      </c>
      <c r="AZ76" s="275" t="s">
        <v>208</v>
      </c>
    </row>
    <row r="77" spans="1:52">
      <c r="A77" s="281">
        <v>13073004</v>
      </c>
      <c r="B77" s="200">
        <v>5359</v>
      </c>
      <c r="C77" s="200" t="s">
        <v>100</v>
      </c>
      <c r="D77" s="280">
        <v>985</v>
      </c>
      <c r="E77" s="280">
        <v>-97000</v>
      </c>
      <c r="F77" s="232">
        <v>-38342.39</v>
      </c>
      <c r="G77" s="212">
        <v>0</v>
      </c>
      <c r="H77" s="216">
        <v>0</v>
      </c>
      <c r="I77" s="232">
        <v>-212199.38</v>
      </c>
      <c r="J77" s="212">
        <v>0</v>
      </c>
      <c r="K77" s="216">
        <v>0</v>
      </c>
      <c r="L77" s="238">
        <v>2010</v>
      </c>
      <c r="M77" s="212">
        <v>0</v>
      </c>
      <c r="N77" s="232">
        <v>5314339.59</v>
      </c>
      <c r="O77" s="212">
        <v>1</v>
      </c>
      <c r="P77" s="232">
        <v>799900.54</v>
      </c>
      <c r="Q77" s="212">
        <v>0</v>
      </c>
      <c r="R77" s="232">
        <v>0</v>
      </c>
      <c r="S77" s="212">
        <v>400</v>
      </c>
      <c r="T77" s="280">
        <v>0</v>
      </c>
      <c r="U77" s="280">
        <v>400</v>
      </c>
      <c r="V77" s="280">
        <v>0</v>
      </c>
      <c r="W77" s="280">
        <v>400</v>
      </c>
      <c r="X77" s="280">
        <v>0</v>
      </c>
      <c r="Y77" s="280">
        <v>0</v>
      </c>
      <c r="Z77" s="232">
        <v>1445288.91</v>
      </c>
      <c r="AA77" s="232">
        <v>1467.2983857868019</v>
      </c>
      <c r="AB77" s="216" t="s">
        <v>32</v>
      </c>
      <c r="AC77" s="216" t="s">
        <v>28</v>
      </c>
      <c r="AD77" s="216" t="s">
        <v>243</v>
      </c>
      <c r="AE77" s="232">
        <v>-327625.90000000002</v>
      </c>
      <c r="AF77" s="232">
        <v>-729900.54</v>
      </c>
      <c r="AG77" s="282">
        <v>-743263.28</v>
      </c>
      <c r="AH77" s="282">
        <v>-729900.54</v>
      </c>
      <c r="AI77" s="280">
        <v>3600</v>
      </c>
      <c r="AJ77" s="283">
        <v>3580.13</v>
      </c>
      <c r="AK77" s="280">
        <v>0</v>
      </c>
      <c r="AL77" s="232">
        <v>0</v>
      </c>
      <c r="AM77" s="280">
        <v>7900</v>
      </c>
      <c r="AN77" s="282">
        <v>7875</v>
      </c>
      <c r="AO77" s="232">
        <v>387936.11</v>
      </c>
      <c r="AP77" s="232">
        <v>532353.19999999995</v>
      </c>
      <c r="AQ77" s="232">
        <v>144417.08999999997</v>
      </c>
      <c r="AR77" s="232">
        <v>261719.37</v>
      </c>
      <c r="AS77" s="284">
        <v>794072.57</v>
      </c>
      <c r="AT77" s="229">
        <v>315506.39</v>
      </c>
      <c r="AU77" s="229">
        <v>478566.17999999993</v>
      </c>
      <c r="AV77" s="285">
        <v>0.59266364887071221</v>
      </c>
      <c r="AW77" s="285">
        <v>0.39732689670920129</v>
      </c>
      <c r="AX77" s="229">
        <v>209736.67</v>
      </c>
      <c r="AY77" s="803">
        <v>30.116</v>
      </c>
      <c r="AZ77" s="275" t="s">
        <v>208</v>
      </c>
    </row>
    <row r="78" spans="1:52">
      <c r="A78" s="281">
        <v>13073013</v>
      </c>
      <c r="B78" s="200">
        <v>5359</v>
      </c>
      <c r="C78" s="200" t="s">
        <v>101</v>
      </c>
      <c r="D78" s="280">
        <v>746</v>
      </c>
      <c r="E78" s="280">
        <v>43400</v>
      </c>
      <c r="F78" s="232">
        <v>-36577.449999999997</v>
      </c>
      <c r="G78" s="212">
        <v>0</v>
      </c>
      <c r="H78" s="216">
        <v>0</v>
      </c>
      <c r="I78" s="232">
        <v>-107058.28</v>
      </c>
      <c r="J78" s="212">
        <v>0</v>
      </c>
      <c r="K78" s="216">
        <v>0</v>
      </c>
      <c r="L78" s="238">
        <v>2014</v>
      </c>
      <c r="M78" s="212">
        <v>1</v>
      </c>
      <c r="N78" s="232">
        <v>2912378.3</v>
      </c>
      <c r="O78" s="212">
        <v>1</v>
      </c>
      <c r="P78" s="232">
        <v>337662.78</v>
      </c>
      <c r="Q78" s="212">
        <v>0</v>
      </c>
      <c r="R78" s="232">
        <v>0</v>
      </c>
      <c r="S78" s="212">
        <v>400</v>
      </c>
      <c r="T78" s="280">
        <v>0</v>
      </c>
      <c r="U78" s="280">
        <v>400</v>
      </c>
      <c r="V78" s="280">
        <v>0</v>
      </c>
      <c r="W78" s="280">
        <v>350</v>
      </c>
      <c r="X78" s="280">
        <v>0</v>
      </c>
      <c r="Y78" s="280">
        <v>0</v>
      </c>
      <c r="Z78" s="232">
        <v>1295448.55</v>
      </c>
      <c r="AA78" s="232">
        <v>1736.5262064343165</v>
      </c>
      <c r="AB78" s="216" t="s">
        <v>28</v>
      </c>
      <c r="AC78" s="216" t="s">
        <v>28</v>
      </c>
      <c r="AD78" s="216" t="s">
        <v>28</v>
      </c>
      <c r="AE78" s="232">
        <v>-59955.82</v>
      </c>
      <c r="AF78" s="232">
        <v>120247.42</v>
      </c>
      <c r="AG78" s="282">
        <v>-36577.550000000003</v>
      </c>
      <c r="AH78" s="282">
        <v>120247.42</v>
      </c>
      <c r="AI78" s="280">
        <v>4000</v>
      </c>
      <c r="AJ78" s="283">
        <v>3938</v>
      </c>
      <c r="AK78" s="280">
        <v>0</v>
      </c>
      <c r="AL78" s="232">
        <v>0</v>
      </c>
      <c r="AM78" s="280">
        <v>27900</v>
      </c>
      <c r="AN78" s="282">
        <v>27862.5</v>
      </c>
      <c r="AO78" s="232">
        <v>740696.96</v>
      </c>
      <c r="AP78" s="232">
        <v>703430.74</v>
      </c>
      <c r="AQ78" s="232">
        <v>-37266.219999999972</v>
      </c>
      <c r="AR78" s="232">
        <v>0</v>
      </c>
      <c r="AS78" s="232">
        <v>703430.74</v>
      </c>
      <c r="AT78" s="229">
        <v>381242</v>
      </c>
      <c r="AU78" s="229">
        <v>322188.74</v>
      </c>
      <c r="AV78" s="285">
        <v>0.54197517725767852</v>
      </c>
      <c r="AW78" s="285">
        <v>0.54197517725767852</v>
      </c>
      <c r="AX78" s="229">
        <v>238371.76</v>
      </c>
      <c r="AY78" s="803">
        <v>30.116</v>
      </c>
      <c r="AZ78" s="275" t="s">
        <v>208</v>
      </c>
    </row>
    <row r="79" spans="1:52">
      <c r="A79" s="281">
        <v>13073019</v>
      </c>
      <c r="B79" s="200">
        <v>5359</v>
      </c>
      <c r="C79" s="200" t="s">
        <v>102</v>
      </c>
      <c r="D79" s="280">
        <v>1187</v>
      </c>
      <c r="E79" s="280">
        <v>-136000</v>
      </c>
      <c r="F79" s="232">
        <v>310817.51</v>
      </c>
      <c r="G79" s="212">
        <v>1</v>
      </c>
      <c r="H79" s="216">
        <v>0</v>
      </c>
      <c r="I79" s="232">
        <v>-285480</v>
      </c>
      <c r="J79" s="212">
        <v>0</v>
      </c>
      <c r="K79" s="216">
        <v>0</v>
      </c>
      <c r="L79" s="238">
        <v>2012</v>
      </c>
      <c r="M79" s="212">
        <v>0</v>
      </c>
      <c r="N79" s="232">
        <v>801858.88</v>
      </c>
      <c r="O79" s="212">
        <v>1</v>
      </c>
      <c r="P79" s="232">
        <v>0</v>
      </c>
      <c r="Q79" s="212">
        <v>1</v>
      </c>
      <c r="R79" s="232">
        <v>95535.46</v>
      </c>
      <c r="S79" s="212">
        <v>300</v>
      </c>
      <c r="T79" s="280">
        <v>0</v>
      </c>
      <c r="U79" s="280">
        <v>350</v>
      </c>
      <c r="V79" s="280">
        <v>0</v>
      </c>
      <c r="W79" s="280">
        <v>350</v>
      </c>
      <c r="X79" s="280">
        <v>0</v>
      </c>
      <c r="Y79" s="280">
        <v>0</v>
      </c>
      <c r="Z79" s="232">
        <v>2953820.97</v>
      </c>
      <c r="AA79" s="232">
        <v>2488.4759646166808</v>
      </c>
      <c r="AB79" s="216" t="s">
        <v>32</v>
      </c>
      <c r="AC79" s="216" t="s">
        <v>32</v>
      </c>
      <c r="AD79" s="216" t="s">
        <v>32</v>
      </c>
      <c r="AE79" s="232">
        <v>-338918</v>
      </c>
      <c r="AF79" s="232">
        <v>161337.51</v>
      </c>
      <c r="AG79" s="282">
        <v>310817.51</v>
      </c>
      <c r="AH79" s="282">
        <v>95535.46</v>
      </c>
      <c r="AI79" s="280">
        <v>5500</v>
      </c>
      <c r="AJ79" s="283">
        <v>4837.28</v>
      </c>
      <c r="AK79" s="280">
        <v>0</v>
      </c>
      <c r="AL79" s="232">
        <v>0</v>
      </c>
      <c r="AM79" s="280">
        <v>20000</v>
      </c>
      <c r="AN79" s="282">
        <v>21732.42</v>
      </c>
      <c r="AO79" s="232">
        <v>605651.80000000005</v>
      </c>
      <c r="AP79" s="232">
        <v>1004457.28</v>
      </c>
      <c r="AQ79" s="232">
        <v>398805.48</v>
      </c>
      <c r="AR79" s="232">
        <v>239708.12</v>
      </c>
      <c r="AS79" s="232">
        <v>1244165.3999999999</v>
      </c>
      <c r="AT79" s="229">
        <v>430224.94</v>
      </c>
      <c r="AU79" s="229">
        <v>813940.46</v>
      </c>
      <c r="AV79" s="285">
        <v>0.42831581647753103</v>
      </c>
      <c r="AW79" s="285">
        <v>0.34579400777420755</v>
      </c>
      <c r="AX79" s="229">
        <v>277117.61</v>
      </c>
      <c r="AY79" s="803">
        <v>30.116</v>
      </c>
      <c r="AZ79" s="275" t="s">
        <v>208</v>
      </c>
    </row>
    <row r="80" spans="1:52">
      <c r="A80" s="281">
        <v>13073030</v>
      </c>
      <c r="B80" s="200">
        <v>5359</v>
      </c>
      <c r="C80" s="200" t="s">
        <v>103</v>
      </c>
      <c r="D80" s="280">
        <v>1006</v>
      </c>
      <c r="E80" s="280">
        <v>-126400</v>
      </c>
      <c r="F80" s="232">
        <v>189283.28</v>
      </c>
      <c r="G80" s="212">
        <v>1</v>
      </c>
      <c r="H80" s="216">
        <v>131286.71</v>
      </c>
      <c r="I80" s="232">
        <v>0</v>
      </c>
      <c r="J80" s="212">
        <v>1</v>
      </c>
      <c r="K80" s="216">
        <v>186533.38</v>
      </c>
      <c r="L80" s="238"/>
      <c r="M80" s="212">
        <v>1</v>
      </c>
      <c r="N80" s="232">
        <v>7070964.3600000003</v>
      </c>
      <c r="O80" s="212">
        <v>0</v>
      </c>
      <c r="P80" s="232">
        <v>0</v>
      </c>
      <c r="Q80" s="212">
        <v>1</v>
      </c>
      <c r="R80" s="232">
        <v>451520.75</v>
      </c>
      <c r="S80" s="212">
        <v>300</v>
      </c>
      <c r="T80" s="280">
        <v>0</v>
      </c>
      <c r="U80" s="280">
        <v>350</v>
      </c>
      <c r="V80" s="280">
        <v>0</v>
      </c>
      <c r="W80" s="280">
        <v>300</v>
      </c>
      <c r="X80" s="280">
        <v>0</v>
      </c>
      <c r="Y80" s="280">
        <v>0</v>
      </c>
      <c r="Z80" s="232">
        <v>696358.42</v>
      </c>
      <c r="AA80" s="232">
        <v>692.20518886679929</v>
      </c>
      <c r="AB80" s="216" t="s">
        <v>28</v>
      </c>
      <c r="AC80" s="216" t="s">
        <v>28</v>
      </c>
      <c r="AD80" s="216" t="s">
        <v>82</v>
      </c>
      <c r="AE80" s="232">
        <v>-485476</v>
      </c>
      <c r="AF80" s="232">
        <v>131286.71</v>
      </c>
      <c r="AG80" s="282">
        <v>189283.28</v>
      </c>
      <c r="AH80" s="282">
        <v>451520.75</v>
      </c>
      <c r="AI80" s="280">
        <v>2700</v>
      </c>
      <c r="AJ80" s="283">
        <v>2652.5</v>
      </c>
      <c r="AK80" s="280">
        <v>0</v>
      </c>
      <c r="AL80" s="232">
        <v>0</v>
      </c>
      <c r="AM80" s="280">
        <v>52000</v>
      </c>
      <c r="AN80" s="282">
        <v>55933</v>
      </c>
      <c r="AO80" s="232">
        <v>581073.92000000004</v>
      </c>
      <c r="AP80" s="232">
        <v>695096.47</v>
      </c>
      <c r="AQ80" s="232">
        <v>114022.54999999993</v>
      </c>
      <c r="AR80" s="232">
        <v>166030.78</v>
      </c>
      <c r="AS80" s="232">
        <v>861127.25</v>
      </c>
      <c r="AT80" s="229">
        <v>351178.79</v>
      </c>
      <c r="AU80" s="229">
        <v>509948.46</v>
      </c>
      <c r="AV80" s="285">
        <v>0.50522309514821728</v>
      </c>
      <c r="AW80" s="285">
        <v>0.40781288711976071</v>
      </c>
      <c r="AX80" s="229">
        <v>230688.26</v>
      </c>
      <c r="AY80" s="803">
        <v>30.116</v>
      </c>
      <c r="AZ80" s="275" t="s">
        <v>208</v>
      </c>
    </row>
    <row r="81" spans="1:52">
      <c r="A81" s="281">
        <v>13073052</v>
      </c>
      <c r="B81" s="200">
        <v>5359</v>
      </c>
      <c r="C81" s="200" t="s">
        <v>104</v>
      </c>
      <c r="D81" s="280">
        <v>451</v>
      </c>
      <c r="E81" s="280">
        <v>234100</v>
      </c>
      <c r="F81" s="232">
        <v>265236.21999999997</v>
      </c>
      <c r="G81" s="212">
        <v>1</v>
      </c>
      <c r="H81" s="216">
        <v>68152.42</v>
      </c>
      <c r="I81" s="232">
        <v>0</v>
      </c>
      <c r="J81" s="212">
        <v>1</v>
      </c>
      <c r="K81" s="216">
        <v>448883</v>
      </c>
      <c r="L81" s="238"/>
      <c r="M81" s="212">
        <v>1</v>
      </c>
      <c r="N81" s="232">
        <v>3402507.31</v>
      </c>
      <c r="O81" s="212">
        <v>0</v>
      </c>
      <c r="P81" s="232">
        <v>0</v>
      </c>
      <c r="Q81" s="212">
        <v>1</v>
      </c>
      <c r="R81" s="232">
        <v>37453.17</v>
      </c>
      <c r="S81" s="212">
        <v>400</v>
      </c>
      <c r="T81" s="280">
        <v>0</v>
      </c>
      <c r="U81" s="280">
        <v>400</v>
      </c>
      <c r="V81" s="280">
        <v>0</v>
      </c>
      <c r="W81" s="280">
        <v>400</v>
      </c>
      <c r="X81" s="280">
        <v>0</v>
      </c>
      <c r="Y81" s="280">
        <v>0</v>
      </c>
      <c r="Z81" s="232">
        <v>4850738.16</v>
      </c>
      <c r="AA81" s="232">
        <v>10755.516984478936</v>
      </c>
      <c r="AB81" s="216" t="s">
        <v>28</v>
      </c>
      <c r="AC81" s="216" t="s">
        <v>28</v>
      </c>
      <c r="AD81" s="216" t="s">
        <v>82</v>
      </c>
      <c r="AE81" s="232">
        <v>428418</v>
      </c>
      <c r="AF81" s="232">
        <v>68152.42</v>
      </c>
      <c r="AG81" s="282">
        <v>265236.21999999997</v>
      </c>
      <c r="AH81" s="282">
        <v>37453.17</v>
      </c>
      <c r="AI81" s="280">
        <v>2100</v>
      </c>
      <c r="AJ81" s="283">
        <v>2402.5</v>
      </c>
      <c r="AK81" s="280">
        <v>0</v>
      </c>
      <c r="AL81" s="232">
        <v>0</v>
      </c>
      <c r="AM81" s="280">
        <v>12400</v>
      </c>
      <c r="AN81" s="282">
        <v>12494.84</v>
      </c>
      <c r="AO81" s="232">
        <v>254347.72</v>
      </c>
      <c r="AP81" s="232">
        <v>324112.33</v>
      </c>
      <c r="AQ81" s="232">
        <v>69764.610000000015</v>
      </c>
      <c r="AR81" s="232">
        <v>77803.72</v>
      </c>
      <c r="AS81" s="232">
        <v>401916.05000000005</v>
      </c>
      <c r="AT81" s="229">
        <v>162160.03</v>
      </c>
      <c r="AU81" s="229">
        <v>239756.02000000005</v>
      </c>
      <c r="AV81" s="285">
        <v>0.5003204598850034</v>
      </c>
      <c r="AW81" s="285">
        <v>0.40346741564563043</v>
      </c>
      <c r="AX81" s="229">
        <v>119665.59</v>
      </c>
      <c r="AY81" s="803">
        <v>30.116</v>
      </c>
      <c r="AZ81" s="275" t="s">
        <v>208</v>
      </c>
    </row>
    <row r="82" spans="1:52">
      <c r="A82" s="281">
        <v>13073071</v>
      </c>
      <c r="B82" s="200">
        <v>5359</v>
      </c>
      <c r="C82" s="200" t="s">
        <v>105</v>
      </c>
      <c r="D82" s="280">
        <v>209</v>
      </c>
      <c r="E82" s="280">
        <v>85200</v>
      </c>
      <c r="F82" s="232">
        <v>198820.88</v>
      </c>
      <c r="G82" s="212">
        <v>1</v>
      </c>
      <c r="H82" s="216">
        <v>63249.88</v>
      </c>
      <c r="I82" s="232">
        <v>0</v>
      </c>
      <c r="J82" s="212">
        <v>1</v>
      </c>
      <c r="K82" s="216">
        <v>138658.89000000001</v>
      </c>
      <c r="L82" s="238"/>
      <c r="M82" s="212">
        <v>1</v>
      </c>
      <c r="N82" s="232">
        <v>953385.93</v>
      </c>
      <c r="O82" s="212">
        <v>1</v>
      </c>
      <c r="P82" s="232">
        <v>413959.45</v>
      </c>
      <c r="Q82" s="212">
        <v>1</v>
      </c>
      <c r="R82" s="232">
        <v>499.72</v>
      </c>
      <c r="S82" s="212">
        <v>350</v>
      </c>
      <c r="T82" s="280">
        <v>0</v>
      </c>
      <c r="U82" s="280">
        <v>350</v>
      </c>
      <c r="V82" s="280">
        <v>0</v>
      </c>
      <c r="W82" s="280">
        <v>400</v>
      </c>
      <c r="X82" s="280">
        <v>0</v>
      </c>
      <c r="Y82" s="280">
        <v>0</v>
      </c>
      <c r="Z82" s="232">
        <v>1707664.09</v>
      </c>
      <c r="AA82" s="232">
        <v>8170.6415789473685</v>
      </c>
      <c r="AB82" s="216" t="s">
        <v>28</v>
      </c>
      <c r="AC82" s="216" t="s">
        <v>28</v>
      </c>
      <c r="AD82" s="216" t="s">
        <v>137</v>
      </c>
      <c r="AE82" s="232">
        <v>293286</v>
      </c>
      <c r="AF82" s="216">
        <v>63249.88</v>
      </c>
      <c r="AG82" s="282">
        <v>198820.88</v>
      </c>
      <c r="AH82" s="282">
        <v>-413437.81</v>
      </c>
      <c r="AI82" s="280">
        <v>700</v>
      </c>
      <c r="AJ82" s="283">
        <v>594.39</v>
      </c>
      <c r="AK82" s="280">
        <v>0</v>
      </c>
      <c r="AL82" s="232">
        <v>0</v>
      </c>
      <c r="AM82" s="280">
        <v>6600</v>
      </c>
      <c r="AN82" s="282">
        <v>6225</v>
      </c>
      <c r="AO82" s="232">
        <v>205604.15</v>
      </c>
      <c r="AP82" s="232">
        <v>259463.73</v>
      </c>
      <c r="AQ82" s="232">
        <v>53859.580000000016</v>
      </c>
      <c r="AR82" s="232">
        <v>0</v>
      </c>
      <c r="AS82" s="232">
        <v>259463.73</v>
      </c>
      <c r="AT82" s="229">
        <v>101609.46</v>
      </c>
      <c r="AU82" s="229">
        <v>157854.27000000002</v>
      </c>
      <c r="AV82" s="285">
        <v>0.39161334803904962</v>
      </c>
      <c r="AW82" s="285">
        <v>0.39161334803904962</v>
      </c>
      <c r="AX82" s="229">
        <v>84100.72</v>
      </c>
      <c r="AY82" s="803">
        <v>30.116</v>
      </c>
      <c r="AZ82" s="275" t="s">
        <v>208</v>
      </c>
    </row>
    <row r="83" spans="1:52">
      <c r="A83" s="281">
        <v>13073078</v>
      </c>
      <c r="B83" s="200">
        <v>5359</v>
      </c>
      <c r="C83" s="200" t="s">
        <v>106</v>
      </c>
      <c r="D83" s="280">
        <v>2410</v>
      </c>
      <c r="E83" s="280">
        <v>-138500</v>
      </c>
      <c r="F83" s="232">
        <v>-18038.7</v>
      </c>
      <c r="G83" s="212">
        <v>0</v>
      </c>
      <c r="H83" s="216">
        <v>0</v>
      </c>
      <c r="I83" s="232">
        <v>-130264.15</v>
      </c>
      <c r="J83" s="212">
        <v>0</v>
      </c>
      <c r="K83" s="216">
        <v>0</v>
      </c>
      <c r="L83" s="238">
        <v>2014</v>
      </c>
      <c r="M83" s="212">
        <v>1</v>
      </c>
      <c r="N83" s="232">
        <v>8549529.3599999994</v>
      </c>
      <c r="O83" s="212">
        <v>0</v>
      </c>
      <c r="P83" s="232">
        <v>0</v>
      </c>
      <c r="Q83" s="212">
        <v>1</v>
      </c>
      <c r="R83" s="232">
        <v>287912.06</v>
      </c>
      <c r="S83" s="212">
        <v>300</v>
      </c>
      <c r="T83" s="280">
        <v>0</v>
      </c>
      <c r="U83" s="280">
        <v>375</v>
      </c>
      <c r="V83" s="280">
        <v>0</v>
      </c>
      <c r="W83" s="280">
        <v>300</v>
      </c>
      <c r="X83" s="280">
        <v>0</v>
      </c>
      <c r="Y83" s="280">
        <v>0</v>
      </c>
      <c r="Z83" s="232">
        <v>1530863.33</v>
      </c>
      <c r="AA83" s="232">
        <v>635.21300000000008</v>
      </c>
      <c r="AB83" s="216" t="s">
        <v>28</v>
      </c>
      <c r="AC83" s="216" t="s">
        <v>28</v>
      </c>
      <c r="AD83" s="216" t="s">
        <v>137</v>
      </c>
      <c r="AE83" s="232">
        <v>-324972</v>
      </c>
      <c r="AF83" s="232">
        <v>-130264.15</v>
      </c>
      <c r="AG83" s="282">
        <v>-18038.7</v>
      </c>
      <c r="AH83" s="282">
        <v>287912.06</v>
      </c>
      <c r="AI83" s="280">
        <v>8500</v>
      </c>
      <c r="AJ83" s="283">
        <v>8995.06</v>
      </c>
      <c r="AK83" s="280">
        <v>0</v>
      </c>
      <c r="AL83" s="232">
        <v>0</v>
      </c>
      <c r="AM83" s="280">
        <v>0</v>
      </c>
      <c r="AN83" s="282">
        <v>0</v>
      </c>
      <c r="AO83" s="232">
        <v>1261043.29</v>
      </c>
      <c r="AP83" s="232">
        <v>1421504.6</v>
      </c>
      <c r="AQ83" s="232">
        <v>160461.31000000006</v>
      </c>
      <c r="AR83" s="232">
        <v>469501.14</v>
      </c>
      <c r="AS83" s="232">
        <v>1891005.7400000002</v>
      </c>
      <c r="AT83" s="229">
        <v>853339.2</v>
      </c>
      <c r="AU83" s="229">
        <v>1037666.5400000003</v>
      </c>
      <c r="AV83" s="285">
        <v>0.60030702679400394</v>
      </c>
      <c r="AW83" s="285">
        <v>0.45126208871264445</v>
      </c>
      <c r="AX83" s="229">
        <v>525641.05000000005</v>
      </c>
      <c r="AY83" s="803">
        <v>30.116</v>
      </c>
      <c r="AZ83" s="275" t="s">
        <v>208</v>
      </c>
    </row>
    <row r="84" spans="1:52">
      <c r="A84" s="281">
        <v>13073101</v>
      </c>
      <c r="B84" s="200">
        <v>5359</v>
      </c>
      <c r="C84" s="200" t="s">
        <v>107</v>
      </c>
      <c r="D84" s="280">
        <v>1130</v>
      </c>
      <c r="E84" s="280">
        <v>141200</v>
      </c>
      <c r="F84" s="232">
        <v>237593.95</v>
      </c>
      <c r="G84" s="1034">
        <v>1</v>
      </c>
      <c r="H84" s="216">
        <v>0</v>
      </c>
      <c r="I84" s="232">
        <v>-54356.75</v>
      </c>
      <c r="J84" s="212">
        <v>1</v>
      </c>
      <c r="K84" s="216">
        <v>256079</v>
      </c>
      <c r="L84" s="238"/>
      <c r="M84" s="212">
        <v>1</v>
      </c>
      <c r="N84" s="232">
        <v>633870.02</v>
      </c>
      <c r="O84" s="212">
        <v>1</v>
      </c>
      <c r="P84" s="232">
        <v>36120.03</v>
      </c>
      <c r="Q84" s="212">
        <v>1</v>
      </c>
      <c r="R84" s="232">
        <v>389416.79</v>
      </c>
      <c r="S84" s="212">
        <v>400</v>
      </c>
      <c r="T84" s="280">
        <v>0</v>
      </c>
      <c r="U84" s="280">
        <v>400</v>
      </c>
      <c r="V84" s="280">
        <v>0</v>
      </c>
      <c r="W84" s="280">
        <v>375</v>
      </c>
      <c r="X84" s="280">
        <v>0</v>
      </c>
      <c r="Y84" s="280">
        <v>0</v>
      </c>
      <c r="Z84" s="232">
        <v>9542404.1999999993</v>
      </c>
      <c r="AA84" s="232">
        <v>8444.6054867256626</v>
      </c>
      <c r="AB84" s="216" t="s">
        <v>28</v>
      </c>
      <c r="AC84" s="216" t="s">
        <v>28</v>
      </c>
      <c r="AD84" s="216" t="s">
        <v>28</v>
      </c>
      <c r="AE84" s="232">
        <v>677220</v>
      </c>
      <c r="AF84" s="232">
        <v>-200200</v>
      </c>
      <c r="AG84" s="282">
        <v>237593.95</v>
      </c>
      <c r="AH84" s="282">
        <v>353296.76</v>
      </c>
      <c r="AI84" s="280">
        <v>4900</v>
      </c>
      <c r="AJ84" s="283">
        <v>4821.84</v>
      </c>
      <c r="AK84" s="280">
        <v>0</v>
      </c>
      <c r="AL84" s="232">
        <v>0</v>
      </c>
      <c r="AM84" s="280">
        <v>10900</v>
      </c>
      <c r="AN84" s="282">
        <v>10875</v>
      </c>
      <c r="AO84" s="232">
        <v>596619.29</v>
      </c>
      <c r="AP84" s="232">
        <v>793678.09</v>
      </c>
      <c r="AQ84" s="232">
        <v>197058.79999999993</v>
      </c>
      <c r="AR84" s="232">
        <v>217213.35</v>
      </c>
      <c r="AS84" s="232">
        <v>1010891.44</v>
      </c>
      <c r="AT84" s="229">
        <v>415019.14</v>
      </c>
      <c r="AU84" s="229">
        <v>595872.29999999993</v>
      </c>
      <c r="AV84" s="285">
        <v>0.52290613188024382</v>
      </c>
      <c r="AW84" s="285">
        <v>0.41054768452683704</v>
      </c>
      <c r="AX84" s="229">
        <v>268187.03999999998</v>
      </c>
      <c r="AY84" s="803">
        <v>30.116</v>
      </c>
      <c r="AZ84" s="275" t="s">
        <v>208</v>
      </c>
    </row>
    <row r="85" spans="1:52">
      <c r="A85" s="201">
        <v>13073007</v>
      </c>
      <c r="B85" s="200">
        <v>5360</v>
      </c>
      <c r="C85" s="200" t="s">
        <v>108</v>
      </c>
      <c r="D85" s="212">
        <v>1707</v>
      </c>
      <c r="E85" s="236">
        <v>-320</v>
      </c>
      <c r="F85" s="235">
        <v>115079.07</v>
      </c>
      <c r="G85" s="212">
        <v>0</v>
      </c>
      <c r="H85" s="243" t="s">
        <v>24</v>
      </c>
      <c r="I85" s="235">
        <v>120283.24</v>
      </c>
      <c r="J85" s="212">
        <v>0</v>
      </c>
      <c r="K85" s="235">
        <v>0</v>
      </c>
      <c r="L85" s="230">
        <v>2012</v>
      </c>
      <c r="M85" s="212">
        <v>0</v>
      </c>
      <c r="N85" s="235">
        <v>0</v>
      </c>
      <c r="O85" s="212">
        <v>1</v>
      </c>
      <c r="P85" s="235">
        <v>879480</v>
      </c>
      <c r="Q85" s="212">
        <v>1</v>
      </c>
      <c r="R85" s="235">
        <v>137545.47</v>
      </c>
      <c r="S85" s="212">
        <v>330</v>
      </c>
      <c r="T85" s="230">
        <v>0</v>
      </c>
      <c r="U85" s="212">
        <v>400</v>
      </c>
      <c r="V85" s="230">
        <v>0</v>
      </c>
      <c r="W85" s="212">
        <v>300</v>
      </c>
      <c r="X85" s="212">
        <v>1</v>
      </c>
      <c r="Y85" s="212">
        <v>0</v>
      </c>
      <c r="Z85" s="235">
        <v>21079</v>
      </c>
      <c r="AA85" s="235">
        <v>12.348564733450498</v>
      </c>
      <c r="AB85" s="230" t="s">
        <v>32</v>
      </c>
      <c r="AC85" s="230" t="s">
        <v>182</v>
      </c>
      <c r="AD85" s="230" t="s">
        <v>28</v>
      </c>
      <c r="AE85" s="216" t="s">
        <v>214</v>
      </c>
      <c r="AF85" s="216" t="s">
        <v>214</v>
      </c>
      <c r="AG85" s="235" t="s">
        <v>24</v>
      </c>
      <c r="AH85" s="235">
        <v>-1017025.47</v>
      </c>
      <c r="AI85" s="236">
        <v>4900</v>
      </c>
      <c r="AJ85" s="235">
        <v>4752.6899999999996</v>
      </c>
      <c r="AK85" s="236">
        <v>0</v>
      </c>
      <c r="AL85" s="235">
        <v>0</v>
      </c>
      <c r="AM85" s="236">
        <v>0</v>
      </c>
      <c r="AN85" s="235">
        <v>0</v>
      </c>
      <c r="AO85" s="216">
        <v>656221.25</v>
      </c>
      <c r="AP85" s="235">
        <v>714863.7</v>
      </c>
      <c r="AQ85" s="235">
        <v>58642.449999999953</v>
      </c>
      <c r="AR85" s="235">
        <v>462357.02</v>
      </c>
      <c r="AS85" s="216">
        <v>1177220.72</v>
      </c>
      <c r="AT85" s="235">
        <v>547298</v>
      </c>
      <c r="AU85" s="274">
        <v>629922.72</v>
      </c>
      <c r="AV85" s="231">
        <v>0.7655976936582457</v>
      </c>
      <c r="AW85" s="231">
        <v>0.46490686980093249</v>
      </c>
      <c r="AX85" s="216" t="s">
        <v>24</v>
      </c>
      <c r="AY85" s="804">
        <v>23.951599999999999</v>
      </c>
      <c r="AZ85" s="275" t="s">
        <v>208</v>
      </c>
    </row>
    <row r="86" spans="1:52">
      <c r="A86" s="201">
        <v>13073015</v>
      </c>
      <c r="B86" s="200">
        <v>5360</v>
      </c>
      <c r="C86" s="200" t="s">
        <v>109</v>
      </c>
      <c r="D86" s="212">
        <v>986</v>
      </c>
      <c r="E86" s="236">
        <v>-93610</v>
      </c>
      <c r="F86" s="235">
        <v>-78725.89</v>
      </c>
      <c r="G86" s="212">
        <v>0</v>
      </c>
      <c r="H86" s="235" t="s">
        <v>24</v>
      </c>
      <c r="I86" s="235">
        <v>85662.73</v>
      </c>
      <c r="J86" s="212">
        <v>0</v>
      </c>
      <c r="K86" s="235">
        <v>0</v>
      </c>
      <c r="L86" s="230">
        <v>2014</v>
      </c>
      <c r="M86" s="212">
        <v>0</v>
      </c>
      <c r="N86" s="235">
        <v>0</v>
      </c>
      <c r="O86" s="212">
        <v>1</v>
      </c>
      <c r="P86" s="235">
        <v>-137521.51999999999</v>
      </c>
      <c r="Q86" s="212">
        <v>0</v>
      </c>
      <c r="R86" s="235" t="s">
        <v>24</v>
      </c>
      <c r="S86" s="212">
        <v>300</v>
      </c>
      <c r="T86" s="230">
        <v>0</v>
      </c>
      <c r="U86" s="212">
        <v>300</v>
      </c>
      <c r="V86" s="230">
        <v>1</v>
      </c>
      <c r="W86" s="212">
        <v>300</v>
      </c>
      <c r="X86" s="212">
        <v>1</v>
      </c>
      <c r="Y86" s="212">
        <v>0</v>
      </c>
      <c r="Z86" s="235">
        <v>1339838.55</v>
      </c>
      <c r="AA86" s="235">
        <v>1358.862626774848</v>
      </c>
      <c r="AB86" s="230" t="s">
        <v>82</v>
      </c>
      <c r="AC86" s="230" t="s">
        <v>28</v>
      </c>
      <c r="AD86" s="230" t="s">
        <v>28</v>
      </c>
      <c r="AE86" s="216" t="s">
        <v>215</v>
      </c>
      <c r="AF86" s="216" t="s">
        <v>215</v>
      </c>
      <c r="AG86" s="235" t="s">
        <v>24</v>
      </c>
      <c r="AH86" s="235">
        <v>-137521.51999999999</v>
      </c>
      <c r="AI86" s="236">
        <v>3100</v>
      </c>
      <c r="AJ86" s="235">
        <v>3091.24</v>
      </c>
      <c r="AK86" s="236">
        <v>0</v>
      </c>
      <c r="AL86" s="235">
        <v>0</v>
      </c>
      <c r="AM86" s="236">
        <v>0</v>
      </c>
      <c r="AN86" s="235">
        <v>0</v>
      </c>
      <c r="AO86" s="216">
        <v>435525.45</v>
      </c>
      <c r="AP86" s="235">
        <v>433017.5</v>
      </c>
      <c r="AQ86" s="235">
        <v>-2507.9500000000116</v>
      </c>
      <c r="AR86" s="235">
        <v>236128.45</v>
      </c>
      <c r="AS86" s="216">
        <v>669145.94999999995</v>
      </c>
      <c r="AT86" s="235">
        <v>339683</v>
      </c>
      <c r="AU86" s="274">
        <v>329462.94999999995</v>
      </c>
      <c r="AV86" s="231">
        <v>0.78445559359610173</v>
      </c>
      <c r="AW86" s="231">
        <v>0.50763663741818954</v>
      </c>
      <c r="AX86" s="216" t="s">
        <v>24</v>
      </c>
      <c r="AY86" s="804">
        <v>23.951599999999999</v>
      </c>
      <c r="AZ86" s="275" t="s">
        <v>208</v>
      </c>
    </row>
    <row r="87" spans="1:52">
      <c r="A87" s="201">
        <v>13073016</v>
      </c>
      <c r="B87" s="200">
        <v>5360</v>
      </c>
      <c r="C87" s="200" t="s">
        <v>110</v>
      </c>
      <c r="D87" s="212">
        <v>511</v>
      </c>
      <c r="E87" s="236">
        <v>-96980</v>
      </c>
      <c r="F87" s="235">
        <v>-28140.45</v>
      </c>
      <c r="G87" s="212">
        <v>0</v>
      </c>
      <c r="H87" s="235" t="s">
        <v>24</v>
      </c>
      <c r="I87" s="235">
        <v>16760.23</v>
      </c>
      <c r="J87" s="212">
        <v>1</v>
      </c>
      <c r="K87" s="235">
        <v>244600.87</v>
      </c>
      <c r="L87" s="230" t="s">
        <v>24</v>
      </c>
      <c r="M87" s="212">
        <v>0</v>
      </c>
      <c r="N87" s="235">
        <v>0</v>
      </c>
      <c r="O87" s="212">
        <v>0</v>
      </c>
      <c r="P87" s="235">
        <v>0</v>
      </c>
      <c r="Q87" s="212">
        <v>1</v>
      </c>
      <c r="R87" s="235">
        <v>306975.61</v>
      </c>
      <c r="S87" s="212">
        <v>270</v>
      </c>
      <c r="T87" s="230">
        <v>0</v>
      </c>
      <c r="U87" s="212">
        <v>300</v>
      </c>
      <c r="V87" s="230">
        <v>1</v>
      </c>
      <c r="W87" s="212">
        <v>320</v>
      </c>
      <c r="X87" s="212">
        <v>0</v>
      </c>
      <c r="Y87" s="212">
        <v>0</v>
      </c>
      <c r="Z87" s="235">
        <v>67224.2</v>
      </c>
      <c r="AA87" s="235">
        <v>131.55420743639922</v>
      </c>
      <c r="AB87" s="230" t="s">
        <v>82</v>
      </c>
      <c r="AC87" s="230" t="s">
        <v>28</v>
      </c>
      <c r="AD87" s="230" t="s">
        <v>28</v>
      </c>
      <c r="AE87" s="216" t="s">
        <v>215</v>
      </c>
      <c r="AF87" s="216" t="s">
        <v>214</v>
      </c>
      <c r="AG87" s="235" t="s">
        <v>24</v>
      </c>
      <c r="AH87" s="235">
        <v>306975.61</v>
      </c>
      <c r="AI87" s="236">
        <v>1300</v>
      </c>
      <c r="AJ87" s="235">
        <v>1798.01</v>
      </c>
      <c r="AK87" s="236">
        <v>0</v>
      </c>
      <c r="AL87" s="235">
        <v>0</v>
      </c>
      <c r="AM87" s="236">
        <v>0</v>
      </c>
      <c r="AN87" s="235">
        <v>0</v>
      </c>
      <c r="AO87" s="216">
        <v>159792.53</v>
      </c>
      <c r="AP87" s="235">
        <v>156158.82</v>
      </c>
      <c r="AQ87" s="235">
        <v>-3633.7099999999919</v>
      </c>
      <c r="AR87" s="235">
        <v>158487.04999999999</v>
      </c>
      <c r="AS87" s="216">
        <v>314645.87</v>
      </c>
      <c r="AT87" s="235">
        <v>138292</v>
      </c>
      <c r="AU87" s="274">
        <v>176353.87</v>
      </c>
      <c r="AV87" s="231">
        <v>0.88558558523943764</v>
      </c>
      <c r="AW87" s="231">
        <v>0.43951633625446918</v>
      </c>
      <c r="AX87" s="216" t="s">
        <v>24</v>
      </c>
      <c r="AY87" s="804">
        <v>23.951599999999999</v>
      </c>
      <c r="AZ87" s="275" t="s">
        <v>208</v>
      </c>
    </row>
    <row r="88" spans="1:52">
      <c r="A88" s="201">
        <v>13073020</v>
      </c>
      <c r="B88" s="200">
        <v>5360</v>
      </c>
      <c r="C88" s="200" t="s">
        <v>111</v>
      </c>
      <c r="D88" s="212">
        <v>241</v>
      </c>
      <c r="E88" s="236">
        <v>-77660</v>
      </c>
      <c r="F88" s="235">
        <v>-35864.29</v>
      </c>
      <c r="G88" s="212">
        <v>0</v>
      </c>
      <c r="H88" s="235" t="s">
        <v>24</v>
      </c>
      <c r="I88" s="235">
        <v>66440.179999999993</v>
      </c>
      <c r="J88" s="212">
        <v>1</v>
      </c>
      <c r="K88" s="235">
        <v>237627.24</v>
      </c>
      <c r="L88" s="230" t="s">
        <v>24</v>
      </c>
      <c r="M88" s="212">
        <v>0</v>
      </c>
      <c r="N88" s="235">
        <v>0</v>
      </c>
      <c r="O88" s="212">
        <v>0</v>
      </c>
      <c r="P88" s="235">
        <v>0</v>
      </c>
      <c r="Q88" s="212">
        <v>1</v>
      </c>
      <c r="R88" s="235">
        <v>157381.46</v>
      </c>
      <c r="S88" s="212">
        <v>300</v>
      </c>
      <c r="T88" s="230">
        <v>0</v>
      </c>
      <c r="U88" s="212">
        <v>200</v>
      </c>
      <c r="V88" s="230">
        <v>1</v>
      </c>
      <c r="W88" s="212">
        <v>300</v>
      </c>
      <c r="X88" s="212">
        <v>1</v>
      </c>
      <c r="Y88" s="212">
        <v>0</v>
      </c>
      <c r="Z88" s="235">
        <v>-1306.8499999999999</v>
      </c>
      <c r="AA88" s="235">
        <v>-5.4226141078838168</v>
      </c>
      <c r="AB88" s="230" t="s">
        <v>82</v>
      </c>
      <c r="AC88" s="230" t="s">
        <v>28</v>
      </c>
      <c r="AD88" s="230" t="s">
        <v>28</v>
      </c>
      <c r="AE88" s="216" t="s">
        <v>215</v>
      </c>
      <c r="AF88" s="216" t="s">
        <v>214</v>
      </c>
      <c r="AG88" s="235" t="s">
        <v>24</v>
      </c>
      <c r="AH88" s="235">
        <v>157382.18</v>
      </c>
      <c r="AI88" s="236">
        <v>1200</v>
      </c>
      <c r="AJ88" s="235">
        <v>1210.69</v>
      </c>
      <c r="AK88" s="236">
        <v>0</v>
      </c>
      <c r="AL88" s="235">
        <v>0</v>
      </c>
      <c r="AM88" s="236">
        <v>0</v>
      </c>
      <c r="AN88" s="235">
        <v>0</v>
      </c>
      <c r="AO88" s="216">
        <v>120151.26</v>
      </c>
      <c r="AP88" s="235">
        <v>119326.85</v>
      </c>
      <c r="AQ88" s="235">
        <v>-824.40999999998894</v>
      </c>
      <c r="AR88" s="235">
        <v>50120.13</v>
      </c>
      <c r="AS88" s="216">
        <v>169446.98</v>
      </c>
      <c r="AT88" s="235">
        <v>94961</v>
      </c>
      <c r="AU88" s="274">
        <v>74485.98000000001</v>
      </c>
      <c r="AV88" s="231">
        <v>0.79580580565061421</v>
      </c>
      <c r="AW88" s="231">
        <v>0.56041718772444338</v>
      </c>
      <c r="AX88" s="216" t="s">
        <v>24</v>
      </c>
      <c r="AY88" s="804">
        <v>23.951599999999999</v>
      </c>
      <c r="AZ88" s="275" t="s">
        <v>208</v>
      </c>
    </row>
    <row r="89" spans="1:52">
      <c r="A89" s="201">
        <v>13073022</v>
      </c>
      <c r="B89" s="200">
        <v>5360</v>
      </c>
      <c r="C89" s="200" t="s">
        <v>112</v>
      </c>
      <c r="D89" s="212">
        <v>777</v>
      </c>
      <c r="E89" s="236">
        <v>-140990</v>
      </c>
      <c r="F89" s="235">
        <v>-29544.26</v>
      </c>
      <c r="G89" s="212">
        <v>0</v>
      </c>
      <c r="H89" s="235">
        <v>8065.91</v>
      </c>
      <c r="I89" s="235" t="s">
        <v>24</v>
      </c>
      <c r="J89" s="212">
        <v>1</v>
      </c>
      <c r="K89" s="235">
        <v>212518.62</v>
      </c>
      <c r="L89" s="230" t="s">
        <v>24</v>
      </c>
      <c r="M89" s="212">
        <v>0</v>
      </c>
      <c r="N89" s="235">
        <v>0</v>
      </c>
      <c r="O89" s="212">
        <v>0</v>
      </c>
      <c r="P89" s="235"/>
      <c r="Q89" s="212">
        <v>1</v>
      </c>
      <c r="R89" s="235">
        <v>79995.11</v>
      </c>
      <c r="S89" s="212">
        <v>300</v>
      </c>
      <c r="T89" s="230">
        <v>0</v>
      </c>
      <c r="U89" s="212">
        <v>300</v>
      </c>
      <c r="V89" s="230">
        <v>1</v>
      </c>
      <c r="W89" s="212">
        <v>300</v>
      </c>
      <c r="X89" s="212">
        <v>1</v>
      </c>
      <c r="Y89" s="212">
        <v>0</v>
      </c>
      <c r="Z89" s="235">
        <v>235502.11</v>
      </c>
      <c r="AA89" s="235">
        <v>303.09151866151865</v>
      </c>
      <c r="AB89" s="230" t="s">
        <v>82</v>
      </c>
      <c r="AC89" s="230" t="s">
        <v>28</v>
      </c>
      <c r="AD89" s="230" t="s">
        <v>28</v>
      </c>
      <c r="AE89" s="216" t="s">
        <v>215</v>
      </c>
      <c r="AF89" s="216" t="s">
        <v>214</v>
      </c>
      <c r="AG89" s="235" t="s">
        <v>24</v>
      </c>
      <c r="AH89" s="235">
        <v>351865.76</v>
      </c>
      <c r="AI89" s="236">
        <v>3500</v>
      </c>
      <c r="AJ89" s="235">
        <v>3770.43</v>
      </c>
      <c r="AK89" s="236">
        <v>0</v>
      </c>
      <c r="AL89" s="235">
        <v>0</v>
      </c>
      <c r="AM89" s="236">
        <v>1200</v>
      </c>
      <c r="AN89" s="235">
        <v>1653.44</v>
      </c>
      <c r="AO89" s="216">
        <v>280201.83</v>
      </c>
      <c r="AP89" s="235">
        <v>223148.02</v>
      </c>
      <c r="AQ89" s="235">
        <v>-57053.810000000027</v>
      </c>
      <c r="AR89" s="235">
        <v>220592.6</v>
      </c>
      <c r="AS89" s="216">
        <v>443740.62</v>
      </c>
      <c r="AT89" s="235">
        <v>246715</v>
      </c>
      <c r="AU89" s="274">
        <v>197025.62</v>
      </c>
      <c r="AV89" s="231">
        <v>1.1056114233054812</v>
      </c>
      <c r="AW89" s="231">
        <v>0.55598921730446949</v>
      </c>
      <c r="AX89" s="216" t="s">
        <v>24</v>
      </c>
      <c r="AY89" s="804">
        <v>23.951599999999999</v>
      </c>
      <c r="AZ89" s="275" t="s">
        <v>208</v>
      </c>
    </row>
    <row r="90" spans="1:52">
      <c r="A90" s="201">
        <v>13073032</v>
      </c>
      <c r="B90" s="200">
        <v>5360</v>
      </c>
      <c r="C90" s="200" t="s">
        <v>113</v>
      </c>
      <c r="D90" s="212">
        <v>528</v>
      </c>
      <c r="E90" s="236">
        <v>-219330</v>
      </c>
      <c r="F90" s="235">
        <v>-125506.97</v>
      </c>
      <c r="G90" s="212">
        <v>0</v>
      </c>
      <c r="H90" s="235">
        <v>279328.84999999998</v>
      </c>
      <c r="I90" s="235" t="s">
        <v>24</v>
      </c>
      <c r="J90" s="212">
        <v>1</v>
      </c>
      <c r="K90" s="235">
        <v>258946.9</v>
      </c>
      <c r="L90" s="230" t="s">
        <v>24</v>
      </c>
      <c r="M90" s="212">
        <v>0</v>
      </c>
      <c r="N90" s="235">
        <v>0</v>
      </c>
      <c r="O90" s="212">
        <v>0</v>
      </c>
      <c r="P90" s="235">
        <v>0</v>
      </c>
      <c r="Q90" s="212">
        <v>1</v>
      </c>
      <c r="R90" s="235">
        <v>478661.97</v>
      </c>
      <c r="S90" s="212">
        <v>303</v>
      </c>
      <c r="T90" s="230">
        <v>0</v>
      </c>
      <c r="U90" s="212">
        <v>300</v>
      </c>
      <c r="V90" s="230">
        <v>1</v>
      </c>
      <c r="W90" s="212">
        <v>340</v>
      </c>
      <c r="X90" s="212">
        <v>0</v>
      </c>
      <c r="Y90" s="212">
        <v>0</v>
      </c>
      <c r="Z90" s="235">
        <v>9049.2099999999991</v>
      </c>
      <c r="AA90" s="235">
        <v>17.138655303030301</v>
      </c>
      <c r="AB90" s="230" t="s">
        <v>82</v>
      </c>
      <c r="AC90" s="230" t="s">
        <v>28</v>
      </c>
      <c r="AD90" s="230" t="s">
        <v>28</v>
      </c>
      <c r="AE90" s="216" t="s">
        <v>215</v>
      </c>
      <c r="AF90" s="216" t="s">
        <v>214</v>
      </c>
      <c r="AG90" s="235" t="s">
        <v>24</v>
      </c>
      <c r="AH90" s="235">
        <v>79995.11</v>
      </c>
      <c r="AI90" s="236">
        <v>2300</v>
      </c>
      <c r="AJ90" s="235">
        <v>2842.34</v>
      </c>
      <c r="AK90" s="236">
        <v>0</v>
      </c>
      <c r="AL90" s="235">
        <v>0</v>
      </c>
      <c r="AM90" s="236">
        <v>0</v>
      </c>
      <c r="AN90" s="235">
        <v>0</v>
      </c>
      <c r="AO90" s="216">
        <v>317114.93</v>
      </c>
      <c r="AP90" s="235">
        <v>275812.63</v>
      </c>
      <c r="AQ90" s="235">
        <v>-41302.299999999988</v>
      </c>
      <c r="AR90" s="235">
        <v>80490.09</v>
      </c>
      <c r="AS90" s="216">
        <v>356302.72</v>
      </c>
      <c r="AT90" s="235">
        <v>210075</v>
      </c>
      <c r="AU90" s="274">
        <v>146227.71999999997</v>
      </c>
      <c r="AV90" s="231">
        <v>0.76165837655802782</v>
      </c>
      <c r="AW90" s="231">
        <v>0.58959695845151006</v>
      </c>
      <c r="AX90" s="216" t="s">
        <v>24</v>
      </c>
      <c r="AY90" s="804">
        <v>23.951599999999999</v>
      </c>
      <c r="AZ90" s="275" t="s">
        <v>208</v>
      </c>
    </row>
    <row r="91" spans="1:52">
      <c r="A91" s="201">
        <v>13073033</v>
      </c>
      <c r="B91" s="200">
        <v>5360</v>
      </c>
      <c r="C91" s="200" t="s">
        <v>114</v>
      </c>
      <c r="D91" s="212">
        <v>581</v>
      </c>
      <c r="E91" s="236">
        <v>-197970</v>
      </c>
      <c r="F91" s="235">
        <v>-55568.15</v>
      </c>
      <c r="G91" s="212">
        <v>0</v>
      </c>
      <c r="H91" s="235" t="s">
        <v>24</v>
      </c>
      <c r="I91" s="235">
        <v>59189</v>
      </c>
      <c r="J91" s="212">
        <v>1</v>
      </c>
      <c r="K91" s="235">
        <v>62244</v>
      </c>
      <c r="L91" s="230" t="s">
        <v>24</v>
      </c>
      <c r="M91" s="212">
        <v>0</v>
      </c>
      <c r="N91" s="235">
        <v>0</v>
      </c>
      <c r="O91" s="212">
        <v>0</v>
      </c>
      <c r="P91" s="235">
        <v>0</v>
      </c>
      <c r="Q91" s="212">
        <v>1</v>
      </c>
      <c r="R91" s="235">
        <v>131600.14000000001</v>
      </c>
      <c r="S91" s="212">
        <v>300</v>
      </c>
      <c r="T91" s="230">
        <v>0</v>
      </c>
      <c r="U91" s="212">
        <v>300</v>
      </c>
      <c r="V91" s="230">
        <v>1</v>
      </c>
      <c r="W91" s="212">
        <v>320</v>
      </c>
      <c r="X91" s="212">
        <v>0</v>
      </c>
      <c r="Y91" s="212">
        <v>0</v>
      </c>
      <c r="Z91" s="235">
        <v>214239.31</v>
      </c>
      <c r="AA91" s="235">
        <v>368.74235800344235</v>
      </c>
      <c r="AB91" s="230" t="s">
        <v>82</v>
      </c>
      <c r="AC91" s="230" t="s">
        <v>28</v>
      </c>
      <c r="AD91" s="230" t="s">
        <v>28</v>
      </c>
      <c r="AE91" s="216" t="s">
        <v>215</v>
      </c>
      <c r="AF91" s="216" t="s">
        <v>214</v>
      </c>
      <c r="AG91" s="235" t="s">
        <v>24</v>
      </c>
      <c r="AH91" s="235">
        <v>131600.14000000001</v>
      </c>
      <c r="AI91" s="236">
        <v>2230</v>
      </c>
      <c r="AJ91" s="235">
        <v>2335.41</v>
      </c>
      <c r="AK91" s="236">
        <v>0</v>
      </c>
      <c r="AL91" s="235">
        <v>0</v>
      </c>
      <c r="AM91" s="236">
        <v>0</v>
      </c>
      <c r="AN91" s="235">
        <v>0</v>
      </c>
      <c r="AO91" s="216">
        <v>178627.1</v>
      </c>
      <c r="AP91" s="235">
        <v>184071.05</v>
      </c>
      <c r="AQ91" s="235">
        <v>5443.9499999999825</v>
      </c>
      <c r="AR91" s="235">
        <v>181870.39</v>
      </c>
      <c r="AS91" s="216">
        <v>365941.44</v>
      </c>
      <c r="AT91" s="235">
        <v>178527</v>
      </c>
      <c r="AU91" s="274">
        <v>187414.44</v>
      </c>
      <c r="AV91" s="231">
        <v>0.96988092369767009</v>
      </c>
      <c r="AW91" s="231">
        <v>0.48785674560388681</v>
      </c>
      <c r="AX91" s="216" t="s">
        <v>24</v>
      </c>
      <c r="AY91" s="804">
        <v>23.951599999999999</v>
      </c>
      <c r="AZ91" s="275" t="s">
        <v>208</v>
      </c>
    </row>
    <row r="92" spans="1:52">
      <c r="A92" s="201">
        <v>13073039</v>
      </c>
      <c r="B92" s="200">
        <v>5360</v>
      </c>
      <c r="C92" s="200" t="s">
        <v>115</v>
      </c>
      <c r="D92" s="212">
        <v>141</v>
      </c>
      <c r="E92" s="236">
        <v>-87160</v>
      </c>
      <c r="F92" s="235">
        <v>-119352.04</v>
      </c>
      <c r="G92" s="212"/>
      <c r="H92" s="235" t="s">
        <v>24</v>
      </c>
      <c r="I92" s="235">
        <v>120704.13</v>
      </c>
      <c r="J92" s="212">
        <v>0</v>
      </c>
      <c r="K92" s="235">
        <v>0</v>
      </c>
      <c r="L92" s="230">
        <v>2013</v>
      </c>
      <c r="M92" s="212">
        <v>0</v>
      </c>
      <c r="N92" s="235">
        <v>0</v>
      </c>
      <c r="O92" s="212">
        <v>1</v>
      </c>
      <c r="P92" s="235">
        <v>-136701.98000000001</v>
      </c>
      <c r="Q92" s="212">
        <v>0</v>
      </c>
      <c r="R92" s="235" t="s">
        <v>24</v>
      </c>
      <c r="S92" s="212">
        <v>300</v>
      </c>
      <c r="T92" s="230">
        <v>0</v>
      </c>
      <c r="U92" s="212">
        <v>300</v>
      </c>
      <c r="V92" s="230">
        <v>1</v>
      </c>
      <c r="W92" s="212">
        <v>330</v>
      </c>
      <c r="X92" s="212">
        <v>0</v>
      </c>
      <c r="Y92" s="212">
        <v>0</v>
      </c>
      <c r="Z92" s="235">
        <v>87699.44</v>
      </c>
      <c r="AA92" s="235">
        <v>621.98184397163118</v>
      </c>
      <c r="AB92" s="230" t="s">
        <v>182</v>
      </c>
      <c r="AC92" s="230" t="s">
        <v>28</v>
      </c>
      <c r="AD92" s="230" t="s">
        <v>244</v>
      </c>
      <c r="AE92" s="216" t="s">
        <v>215</v>
      </c>
      <c r="AF92" s="216" t="s">
        <v>215</v>
      </c>
      <c r="AG92" s="235" t="s">
        <v>24</v>
      </c>
      <c r="AH92" s="235">
        <v>-136701.98000000001</v>
      </c>
      <c r="AI92" s="236">
        <v>800</v>
      </c>
      <c r="AJ92" s="235">
        <v>850.21</v>
      </c>
      <c r="AK92" s="236">
        <v>0</v>
      </c>
      <c r="AL92" s="235">
        <v>0</v>
      </c>
      <c r="AM92" s="236">
        <v>0</v>
      </c>
      <c r="AN92" s="235">
        <v>0</v>
      </c>
      <c r="AO92" s="216">
        <v>141416.44</v>
      </c>
      <c r="AP92" s="235">
        <v>28637.75</v>
      </c>
      <c r="AQ92" s="235">
        <v>-112778.69</v>
      </c>
      <c r="AR92" s="235">
        <v>0</v>
      </c>
      <c r="AS92" s="216">
        <v>28637.75</v>
      </c>
      <c r="AT92" s="235">
        <v>66466</v>
      </c>
      <c r="AU92" s="274">
        <v>-37828.25</v>
      </c>
      <c r="AV92" s="231">
        <v>2.320922558511056</v>
      </c>
      <c r="AW92" s="231">
        <v>2.320922558511056</v>
      </c>
      <c r="AX92" s="216" t="s">
        <v>24</v>
      </c>
      <c r="AY92" s="804">
        <v>23.951599999999999</v>
      </c>
      <c r="AZ92" s="275" t="s">
        <v>208</v>
      </c>
    </row>
    <row r="93" spans="1:52">
      <c r="A93" s="201">
        <v>13073050</v>
      </c>
      <c r="B93" s="200">
        <v>5360</v>
      </c>
      <c r="C93" s="200" t="s">
        <v>116</v>
      </c>
      <c r="D93" s="212">
        <v>671</v>
      </c>
      <c r="E93" s="236">
        <v>-45560</v>
      </c>
      <c r="F93" s="235">
        <v>164221.32</v>
      </c>
      <c r="G93" s="212">
        <v>0</v>
      </c>
      <c r="H93" s="235">
        <v>125462.72</v>
      </c>
      <c r="I93" s="235" t="s">
        <v>24</v>
      </c>
      <c r="J93" s="212">
        <v>1</v>
      </c>
      <c r="K93" s="235">
        <v>316573.13</v>
      </c>
      <c r="L93" s="230" t="s">
        <v>24</v>
      </c>
      <c r="M93" s="212">
        <v>0</v>
      </c>
      <c r="N93" s="235">
        <v>0</v>
      </c>
      <c r="O93" s="212">
        <v>0</v>
      </c>
      <c r="P93" s="235">
        <v>0</v>
      </c>
      <c r="Q93" s="212">
        <v>1</v>
      </c>
      <c r="R93" s="235">
        <v>358411.6</v>
      </c>
      <c r="S93" s="212">
        <v>320</v>
      </c>
      <c r="T93" s="230">
        <v>0</v>
      </c>
      <c r="U93" s="212">
        <v>350</v>
      </c>
      <c r="V93" s="230">
        <v>0</v>
      </c>
      <c r="W93" s="212">
        <v>350</v>
      </c>
      <c r="X93" s="212">
        <v>0</v>
      </c>
      <c r="Y93" s="212">
        <v>0</v>
      </c>
      <c r="Z93" s="235">
        <v>0</v>
      </c>
      <c r="AA93" s="235">
        <v>0</v>
      </c>
      <c r="AB93" s="230" t="s">
        <v>82</v>
      </c>
      <c r="AC93" s="230" t="s">
        <v>28</v>
      </c>
      <c r="AD93" s="230" t="s">
        <v>28</v>
      </c>
      <c r="AE93" s="216" t="s">
        <v>214</v>
      </c>
      <c r="AF93" s="216" t="s">
        <v>214</v>
      </c>
      <c r="AG93" s="235" t="s">
        <v>24</v>
      </c>
      <c r="AH93" s="235">
        <v>358411.6</v>
      </c>
      <c r="AI93" s="236">
        <v>1730</v>
      </c>
      <c r="AJ93" s="235">
        <v>2161.9299999999998</v>
      </c>
      <c r="AK93" s="236">
        <v>0</v>
      </c>
      <c r="AL93" s="235">
        <v>0</v>
      </c>
      <c r="AM93" s="236">
        <v>0</v>
      </c>
      <c r="AN93" s="235">
        <v>0</v>
      </c>
      <c r="AO93" s="216">
        <v>307844.61</v>
      </c>
      <c r="AP93" s="235">
        <v>571447.1</v>
      </c>
      <c r="AQ93" s="235">
        <v>263602.49</v>
      </c>
      <c r="AR93" s="235">
        <v>156936.60999999999</v>
      </c>
      <c r="AS93" s="216">
        <v>728383.71</v>
      </c>
      <c r="AT93" s="235">
        <v>240966</v>
      </c>
      <c r="AU93" s="274">
        <v>487417.70999999996</v>
      </c>
      <c r="AV93" s="231">
        <v>0.42167682712888038</v>
      </c>
      <c r="AW93" s="231">
        <v>0.33082288454803582</v>
      </c>
      <c r="AX93" s="216" t="s">
        <v>24</v>
      </c>
      <c r="AY93" s="804">
        <v>23.951599999999999</v>
      </c>
      <c r="AZ93" s="275" t="s">
        <v>208</v>
      </c>
    </row>
    <row r="94" spans="1:52">
      <c r="A94" s="201">
        <v>13073093</v>
      </c>
      <c r="B94" s="200">
        <v>5360</v>
      </c>
      <c r="C94" s="200" t="s">
        <v>117</v>
      </c>
      <c r="D94" s="212">
        <v>2637</v>
      </c>
      <c r="E94" s="236">
        <v>-367850</v>
      </c>
      <c r="F94" s="235">
        <v>-2241.66</v>
      </c>
      <c r="G94" s="212">
        <v>0</v>
      </c>
      <c r="H94" s="235">
        <v>170297.53</v>
      </c>
      <c r="I94" s="235" t="s">
        <v>24</v>
      </c>
      <c r="J94" s="212">
        <v>1</v>
      </c>
      <c r="K94" s="235">
        <v>231139.59</v>
      </c>
      <c r="L94" s="230" t="s">
        <v>24</v>
      </c>
      <c r="M94" s="212">
        <v>0</v>
      </c>
      <c r="N94" s="235">
        <v>0</v>
      </c>
      <c r="O94" s="212">
        <v>0</v>
      </c>
      <c r="P94" s="235">
        <v>0</v>
      </c>
      <c r="Q94" s="212">
        <v>1</v>
      </c>
      <c r="R94" s="235">
        <v>643944.56000000006</v>
      </c>
      <c r="S94" s="212">
        <v>320</v>
      </c>
      <c r="T94" s="230">
        <v>0</v>
      </c>
      <c r="U94" s="212">
        <v>270</v>
      </c>
      <c r="V94" s="230">
        <v>1</v>
      </c>
      <c r="W94" s="212">
        <v>360</v>
      </c>
      <c r="X94" s="212">
        <v>0</v>
      </c>
      <c r="Y94" s="212">
        <v>0</v>
      </c>
      <c r="Z94" s="235">
        <v>3564608</v>
      </c>
      <c r="AA94" s="235">
        <v>1351.7664012135001</v>
      </c>
      <c r="AB94" s="230" t="s">
        <v>82</v>
      </c>
      <c r="AC94" s="230" t="s">
        <v>28</v>
      </c>
      <c r="AD94" s="230" t="s">
        <v>28</v>
      </c>
      <c r="AE94" s="216" t="s">
        <v>215</v>
      </c>
      <c r="AF94" s="216" t="s">
        <v>214</v>
      </c>
      <c r="AG94" s="235" t="s">
        <v>24</v>
      </c>
      <c r="AH94" s="235">
        <v>643944.56000000006</v>
      </c>
      <c r="AI94" s="236">
        <v>8500</v>
      </c>
      <c r="AJ94" s="235">
        <v>10078.24</v>
      </c>
      <c r="AK94" s="236">
        <v>0</v>
      </c>
      <c r="AL94" s="235">
        <v>14595.66</v>
      </c>
      <c r="AM94" s="236">
        <v>0</v>
      </c>
      <c r="AN94" s="235">
        <v>0</v>
      </c>
      <c r="AO94" s="216">
        <v>880985.72</v>
      </c>
      <c r="AP94" s="235">
        <v>918388.55</v>
      </c>
      <c r="AQ94" s="235">
        <v>37402.830000000075</v>
      </c>
      <c r="AR94" s="235">
        <v>786979.78</v>
      </c>
      <c r="AS94" s="216">
        <v>1705368.33</v>
      </c>
      <c r="AT94" s="235">
        <v>816319</v>
      </c>
      <c r="AU94" s="274">
        <v>889049.33000000007</v>
      </c>
      <c r="AV94" s="231">
        <v>0.88886016708287574</v>
      </c>
      <c r="AW94" s="231">
        <v>0.47867606407350133</v>
      </c>
      <c r="AX94" s="216" t="s">
        <v>24</v>
      </c>
      <c r="AY94" s="804">
        <v>23.951599999999999</v>
      </c>
      <c r="AZ94" s="275" t="s">
        <v>208</v>
      </c>
    </row>
    <row r="95" spans="1:52">
      <c r="A95" s="201">
        <v>13073001</v>
      </c>
      <c r="B95" s="200">
        <v>5361</v>
      </c>
      <c r="C95" s="200" t="s">
        <v>118</v>
      </c>
      <c r="D95" s="212">
        <v>2064</v>
      </c>
      <c r="E95" s="212">
        <v>162100</v>
      </c>
      <c r="F95" s="216">
        <v>-107759</v>
      </c>
      <c r="G95" s="212">
        <v>0</v>
      </c>
      <c r="H95" s="216" t="s">
        <v>24</v>
      </c>
      <c r="I95" s="216">
        <v>411021</v>
      </c>
      <c r="J95" s="212">
        <v>0</v>
      </c>
      <c r="K95" s="216">
        <v>-335016</v>
      </c>
      <c r="L95" s="238">
        <v>2014</v>
      </c>
      <c r="M95" s="212">
        <v>0</v>
      </c>
      <c r="N95" s="216">
        <v>0</v>
      </c>
      <c r="O95" s="212">
        <v>0</v>
      </c>
      <c r="P95" s="216">
        <v>0</v>
      </c>
      <c r="Q95" s="860">
        <v>1</v>
      </c>
      <c r="R95" s="863">
        <v>6479727</v>
      </c>
      <c r="S95" s="212">
        <v>300</v>
      </c>
      <c r="T95" s="212">
        <v>0</v>
      </c>
      <c r="U95" s="212">
        <v>340</v>
      </c>
      <c r="V95" s="212">
        <v>1</v>
      </c>
      <c r="W95" s="212">
        <v>305</v>
      </c>
      <c r="X95" s="212">
        <v>1</v>
      </c>
      <c r="Y95" s="212">
        <v>1</v>
      </c>
      <c r="Z95" s="216">
        <v>2494504</v>
      </c>
      <c r="AA95" s="216">
        <v>1208.58</v>
      </c>
      <c r="AB95" s="212" t="s">
        <v>28</v>
      </c>
      <c r="AC95" s="212" t="s">
        <v>28</v>
      </c>
      <c r="AD95" s="212" t="s">
        <v>28</v>
      </c>
      <c r="AE95" s="216">
        <v>-19079</v>
      </c>
      <c r="AF95" s="216">
        <v>-316288</v>
      </c>
      <c r="AG95" s="239">
        <v>-107759</v>
      </c>
      <c r="AH95" s="239">
        <v>-175959</v>
      </c>
      <c r="AI95" s="212">
        <v>7500</v>
      </c>
      <c r="AJ95" s="268">
        <v>7998</v>
      </c>
      <c r="AK95" s="212">
        <v>0</v>
      </c>
      <c r="AL95" s="216">
        <v>0</v>
      </c>
      <c r="AM95" s="212">
        <v>0</v>
      </c>
      <c r="AN95" s="239">
        <v>0</v>
      </c>
      <c r="AO95" s="216">
        <v>1113345</v>
      </c>
      <c r="AP95" s="216">
        <v>1124856</v>
      </c>
      <c r="AQ95" s="216">
        <v>11511</v>
      </c>
      <c r="AR95" s="216">
        <v>412493</v>
      </c>
      <c r="AS95" s="216">
        <v>1537349</v>
      </c>
      <c r="AT95" s="213">
        <v>701482</v>
      </c>
      <c r="AU95" s="213">
        <v>835867</v>
      </c>
      <c r="AV95" s="211">
        <v>0.62360000000000004</v>
      </c>
      <c r="AW95" s="211">
        <v>0.46629999999999999</v>
      </c>
      <c r="AX95" s="213">
        <v>205802</v>
      </c>
      <c r="AY95" s="801">
        <v>14.723000000000001</v>
      </c>
      <c r="AZ95" s="275" t="s">
        <v>208</v>
      </c>
    </row>
    <row r="96" spans="1:52">
      <c r="A96" s="201">
        <v>13073075</v>
      </c>
      <c r="B96" s="200">
        <v>5361</v>
      </c>
      <c r="C96" s="200" t="s">
        <v>119</v>
      </c>
      <c r="D96" s="212">
        <v>15104</v>
      </c>
      <c r="E96" s="212">
        <v>-429500</v>
      </c>
      <c r="F96" s="216">
        <v>104470</v>
      </c>
      <c r="G96" s="1034">
        <v>1</v>
      </c>
      <c r="H96" s="216" t="s">
        <v>24</v>
      </c>
      <c r="I96" s="216">
        <v>584301</v>
      </c>
      <c r="J96" s="212">
        <v>1</v>
      </c>
      <c r="K96" s="216">
        <v>4859051</v>
      </c>
      <c r="L96" s="238" t="s">
        <v>24</v>
      </c>
      <c r="M96" s="212">
        <v>0</v>
      </c>
      <c r="N96" s="216">
        <v>0</v>
      </c>
      <c r="O96" s="212">
        <v>0</v>
      </c>
      <c r="P96" s="216">
        <v>0</v>
      </c>
      <c r="Q96" s="861"/>
      <c r="R96" s="864"/>
      <c r="S96" s="212">
        <v>340</v>
      </c>
      <c r="T96" s="212">
        <v>0</v>
      </c>
      <c r="U96" s="212">
        <v>340</v>
      </c>
      <c r="V96" s="212">
        <v>1</v>
      </c>
      <c r="W96" s="212">
        <v>320</v>
      </c>
      <c r="X96" s="212">
        <v>0</v>
      </c>
      <c r="Y96" s="212">
        <v>0</v>
      </c>
      <c r="Z96" s="216">
        <v>11861865</v>
      </c>
      <c r="AA96" s="216">
        <v>785.35</v>
      </c>
      <c r="AB96" s="212" t="s">
        <v>28</v>
      </c>
      <c r="AC96" s="212" t="s">
        <v>28</v>
      </c>
      <c r="AD96" s="212" t="s">
        <v>28</v>
      </c>
      <c r="AE96" s="216">
        <v>0</v>
      </c>
      <c r="AF96" s="216">
        <v>-229615</v>
      </c>
      <c r="AG96" s="239">
        <v>104470</v>
      </c>
      <c r="AH96" s="239">
        <v>7116861</v>
      </c>
      <c r="AI96" s="212">
        <v>33500</v>
      </c>
      <c r="AJ96" s="268">
        <v>32826</v>
      </c>
      <c r="AK96" s="212">
        <v>0</v>
      </c>
      <c r="AL96" s="216">
        <v>0</v>
      </c>
      <c r="AM96" s="212">
        <v>0</v>
      </c>
      <c r="AN96" s="239">
        <v>0</v>
      </c>
      <c r="AO96" s="216">
        <v>6401586</v>
      </c>
      <c r="AP96" s="216">
        <v>7419439</v>
      </c>
      <c r="AQ96" s="216">
        <v>1017853</v>
      </c>
      <c r="AR96" s="216">
        <v>4099588</v>
      </c>
      <c r="AS96" s="216">
        <v>11519027</v>
      </c>
      <c r="AT96" s="213">
        <v>4751046</v>
      </c>
      <c r="AU96" s="213">
        <v>6767981</v>
      </c>
      <c r="AV96" s="211">
        <v>0.64039999999999997</v>
      </c>
      <c r="AW96" s="211">
        <v>0.41249999999999998</v>
      </c>
      <c r="AX96" s="213">
        <v>1512426</v>
      </c>
      <c r="AY96" s="801">
        <v>14.723000000000001</v>
      </c>
      <c r="AZ96" s="275" t="s">
        <v>208</v>
      </c>
    </row>
    <row r="97" spans="1:52">
      <c r="A97" s="201">
        <v>13073082</v>
      </c>
      <c r="B97" s="200">
        <v>5361</v>
      </c>
      <c r="C97" s="200" t="s">
        <v>120</v>
      </c>
      <c r="D97" s="212">
        <v>278</v>
      </c>
      <c r="E97" s="212">
        <v>-3200</v>
      </c>
      <c r="F97" s="216">
        <v>-118357</v>
      </c>
      <c r="G97" s="212">
        <v>0</v>
      </c>
      <c r="H97" s="216" t="s">
        <v>24</v>
      </c>
      <c r="I97" s="216">
        <v>176889</v>
      </c>
      <c r="J97" s="212">
        <v>0</v>
      </c>
      <c r="K97" s="216">
        <v>-181273</v>
      </c>
      <c r="L97" s="238">
        <v>2012</v>
      </c>
      <c r="M97" s="212">
        <v>0</v>
      </c>
      <c r="N97" s="216">
        <v>0</v>
      </c>
      <c r="O97" s="212">
        <v>0</v>
      </c>
      <c r="P97" s="216">
        <v>0</v>
      </c>
      <c r="Q97" s="861"/>
      <c r="R97" s="864"/>
      <c r="S97" s="212">
        <v>400</v>
      </c>
      <c r="T97" s="212">
        <v>0</v>
      </c>
      <c r="U97" s="212">
        <v>300</v>
      </c>
      <c r="V97" s="212">
        <v>1</v>
      </c>
      <c r="W97" s="212">
        <v>250</v>
      </c>
      <c r="X97" s="212">
        <v>1</v>
      </c>
      <c r="Y97" s="212">
        <v>0</v>
      </c>
      <c r="Z97" s="216">
        <v>381531</v>
      </c>
      <c r="AA97" s="216">
        <v>1372.41</v>
      </c>
      <c r="AB97" s="212" t="s">
        <v>28</v>
      </c>
      <c r="AC97" s="212" t="s">
        <v>28</v>
      </c>
      <c r="AD97" s="212" t="s">
        <v>28</v>
      </c>
      <c r="AE97" s="216">
        <v>-120446</v>
      </c>
      <c r="AF97" s="216">
        <v>-170702</v>
      </c>
      <c r="AG97" s="239">
        <v>-118357</v>
      </c>
      <c r="AH97" s="239">
        <v>-165990</v>
      </c>
      <c r="AI97" s="212">
        <v>900</v>
      </c>
      <c r="AJ97" s="268">
        <v>1006</v>
      </c>
      <c r="AK97" s="212">
        <v>0</v>
      </c>
      <c r="AL97" s="216">
        <v>0</v>
      </c>
      <c r="AM97" s="212">
        <v>0</v>
      </c>
      <c r="AN97" s="239">
        <v>0</v>
      </c>
      <c r="AO97" s="216">
        <v>213161</v>
      </c>
      <c r="AP97" s="216">
        <v>110743</v>
      </c>
      <c r="AQ97" s="216">
        <v>-102418</v>
      </c>
      <c r="AR97" s="216">
        <v>22919</v>
      </c>
      <c r="AS97" s="216">
        <v>133662</v>
      </c>
      <c r="AT97" s="213">
        <v>124133</v>
      </c>
      <c r="AU97" s="213">
        <v>9529</v>
      </c>
      <c r="AV97" s="211">
        <v>1.1209</v>
      </c>
      <c r="AW97" s="211">
        <v>0.92869999999999997</v>
      </c>
      <c r="AX97" s="213">
        <v>28726</v>
      </c>
      <c r="AY97" s="801">
        <v>14.723000000000001</v>
      </c>
      <c r="AZ97" s="275" t="s">
        <v>208</v>
      </c>
    </row>
    <row r="98" spans="1:52">
      <c r="A98" s="201">
        <v>13073085</v>
      </c>
      <c r="B98" s="200">
        <v>5361</v>
      </c>
      <c r="C98" s="200" t="s">
        <v>512</v>
      </c>
      <c r="D98" s="212">
        <v>718</v>
      </c>
      <c r="E98" s="212">
        <v>22600</v>
      </c>
      <c r="F98" s="216">
        <v>-3655</v>
      </c>
      <c r="G98" s="212">
        <v>0</v>
      </c>
      <c r="H98" s="216" t="s">
        <v>24</v>
      </c>
      <c r="I98" s="216">
        <v>92878</v>
      </c>
      <c r="J98" s="212">
        <v>0</v>
      </c>
      <c r="K98" s="216">
        <v>-417730</v>
      </c>
      <c r="L98" s="238">
        <v>2011</v>
      </c>
      <c r="M98" s="212">
        <v>0</v>
      </c>
      <c r="N98" s="216">
        <v>0</v>
      </c>
      <c r="O98" s="212">
        <v>0</v>
      </c>
      <c r="P98" s="216">
        <v>0</v>
      </c>
      <c r="Q98" s="862"/>
      <c r="R98" s="865"/>
      <c r="S98" s="212">
        <v>360</v>
      </c>
      <c r="T98" s="212">
        <v>0</v>
      </c>
      <c r="U98" s="212">
        <v>340</v>
      </c>
      <c r="V98" s="212">
        <v>1</v>
      </c>
      <c r="W98" s="212">
        <v>320</v>
      </c>
      <c r="X98" s="212">
        <v>0</v>
      </c>
      <c r="Y98" s="212">
        <v>0</v>
      </c>
      <c r="Z98" s="216">
        <v>2039708</v>
      </c>
      <c r="AA98" s="216">
        <v>2840.82</v>
      </c>
      <c r="AB98" s="212" t="s">
        <v>32</v>
      </c>
      <c r="AC98" s="212" t="s">
        <v>28</v>
      </c>
      <c r="AD98" s="212" t="s">
        <v>32</v>
      </c>
      <c r="AE98" s="216">
        <v>-2884</v>
      </c>
      <c r="AF98" s="216">
        <v>-69471</v>
      </c>
      <c r="AG98" s="239">
        <v>-3655</v>
      </c>
      <c r="AH98" s="239">
        <v>271063</v>
      </c>
      <c r="AI98" s="212">
        <v>2700</v>
      </c>
      <c r="AJ98" s="268">
        <v>2506</v>
      </c>
      <c r="AK98" s="212">
        <v>0</v>
      </c>
      <c r="AL98" s="216">
        <v>0</v>
      </c>
      <c r="AM98" s="212">
        <v>0</v>
      </c>
      <c r="AN98" s="239">
        <v>0</v>
      </c>
      <c r="AO98" s="216">
        <v>255412</v>
      </c>
      <c r="AP98" s="216">
        <v>309225</v>
      </c>
      <c r="AQ98" s="216">
        <v>53813</v>
      </c>
      <c r="AR98" s="216">
        <v>233283</v>
      </c>
      <c r="AS98" s="216">
        <v>542508</v>
      </c>
      <c r="AT98" s="213">
        <v>234836</v>
      </c>
      <c r="AU98" s="213">
        <v>307672</v>
      </c>
      <c r="AV98" s="211">
        <v>0.75939999999999996</v>
      </c>
      <c r="AW98" s="211">
        <v>0.43290000000000001</v>
      </c>
      <c r="AX98" s="213">
        <v>73623</v>
      </c>
      <c r="AY98" s="801">
        <v>14.723000000000001</v>
      </c>
      <c r="AZ98" s="275" t="s">
        <v>208</v>
      </c>
    </row>
    <row r="99" spans="1:52">
      <c r="A99" s="201">
        <v>13073003</v>
      </c>
      <c r="B99" s="200">
        <v>5362</v>
      </c>
      <c r="C99" s="200" t="s">
        <v>122</v>
      </c>
      <c r="D99" s="212">
        <v>1208</v>
      </c>
      <c r="E99" s="212">
        <v>-64900</v>
      </c>
      <c r="F99" s="216">
        <v>81394.31</v>
      </c>
      <c r="G99" s="212">
        <v>0</v>
      </c>
      <c r="H99" s="216">
        <v>0</v>
      </c>
      <c r="I99" s="216">
        <v>20132.39</v>
      </c>
      <c r="J99" s="212">
        <v>1</v>
      </c>
      <c r="K99" s="216">
        <v>892956.36</v>
      </c>
      <c r="L99" s="230" t="s">
        <v>24</v>
      </c>
      <c r="M99" s="212">
        <v>0</v>
      </c>
      <c r="N99" s="216">
        <v>0</v>
      </c>
      <c r="O99" s="212">
        <v>0</v>
      </c>
      <c r="P99" s="216">
        <v>0</v>
      </c>
      <c r="Q99" s="212">
        <v>1</v>
      </c>
      <c r="R99" s="216">
        <v>342781.04</v>
      </c>
      <c r="S99" s="212">
        <v>400</v>
      </c>
      <c r="T99" s="230">
        <v>0</v>
      </c>
      <c r="U99" s="212">
        <v>420</v>
      </c>
      <c r="V99" s="230">
        <v>0</v>
      </c>
      <c r="W99" s="212">
        <v>300</v>
      </c>
      <c r="X99" s="212">
        <v>1</v>
      </c>
      <c r="Y99" s="212">
        <v>0</v>
      </c>
      <c r="Z99" s="216">
        <v>1094657.4099999999</v>
      </c>
      <c r="AA99" s="216">
        <v>906.17335264900657</v>
      </c>
      <c r="AB99" s="230" t="s">
        <v>28</v>
      </c>
      <c r="AC99" s="230" t="s">
        <v>28</v>
      </c>
      <c r="AD99" s="230" t="s">
        <v>28</v>
      </c>
      <c r="AE99" s="216">
        <v>0</v>
      </c>
      <c r="AF99" s="216">
        <v>892956.36</v>
      </c>
      <c r="AG99" s="239">
        <v>81394.31</v>
      </c>
      <c r="AH99" s="239">
        <v>342781.04</v>
      </c>
      <c r="AI99" s="212">
        <v>4300</v>
      </c>
      <c r="AJ99" s="268">
        <v>4012.5</v>
      </c>
      <c r="AK99" s="212">
        <v>0</v>
      </c>
      <c r="AL99" s="216">
        <v>0</v>
      </c>
      <c r="AM99" s="212">
        <v>0</v>
      </c>
      <c r="AN99" s="239">
        <v>0</v>
      </c>
      <c r="AO99" s="216">
        <v>542490.09</v>
      </c>
      <c r="AP99" s="216">
        <v>680790.12</v>
      </c>
      <c r="AQ99" s="216">
        <v>138300.03000000003</v>
      </c>
      <c r="AR99" s="216">
        <v>298865.01</v>
      </c>
      <c r="AS99" s="216">
        <v>979655.13</v>
      </c>
      <c r="AT99" s="213">
        <v>394240.52</v>
      </c>
      <c r="AU99" s="213">
        <v>585414.61</v>
      </c>
      <c r="AV99" s="211">
        <v>0.57909999999999995</v>
      </c>
      <c r="AW99" s="211">
        <v>0.40239999999999998</v>
      </c>
      <c r="AX99" s="213">
        <v>191416.35</v>
      </c>
      <c r="AY99" s="801">
        <v>22.82</v>
      </c>
      <c r="AZ99" s="275">
        <v>2.76E-2</v>
      </c>
    </row>
    <row r="100" spans="1:52">
      <c r="A100" s="201">
        <v>13073021</v>
      </c>
      <c r="B100" s="200">
        <v>5362</v>
      </c>
      <c r="C100" s="200" t="s">
        <v>123</v>
      </c>
      <c r="D100" s="212">
        <v>750</v>
      </c>
      <c r="E100" s="212">
        <v>-170600</v>
      </c>
      <c r="F100" s="216">
        <v>-115417.21</v>
      </c>
      <c r="G100" s="212">
        <v>0</v>
      </c>
      <c r="H100" s="216">
        <v>0</v>
      </c>
      <c r="I100" s="216">
        <v>205149.31</v>
      </c>
      <c r="J100" s="212">
        <v>0</v>
      </c>
      <c r="K100" s="216">
        <v>-825876.41</v>
      </c>
      <c r="L100" s="230" t="s">
        <v>24</v>
      </c>
      <c r="M100" s="212">
        <v>0</v>
      </c>
      <c r="N100" s="216">
        <v>0</v>
      </c>
      <c r="O100" s="212">
        <v>1</v>
      </c>
      <c r="P100" s="216">
        <v>604258.29</v>
      </c>
      <c r="Q100" s="212">
        <v>0</v>
      </c>
      <c r="R100" s="216">
        <v>0</v>
      </c>
      <c r="S100" s="212">
        <v>400</v>
      </c>
      <c r="T100" s="230">
        <v>0</v>
      </c>
      <c r="U100" s="212">
        <v>350</v>
      </c>
      <c r="V100" s="230">
        <v>0</v>
      </c>
      <c r="W100" s="212">
        <v>300</v>
      </c>
      <c r="X100" s="212">
        <v>1</v>
      </c>
      <c r="Y100" s="212">
        <v>0</v>
      </c>
      <c r="Z100" s="216">
        <v>2057426.58</v>
      </c>
      <c r="AA100" s="216">
        <v>2743.2354399999999</v>
      </c>
      <c r="AB100" s="230" t="s">
        <v>28</v>
      </c>
      <c r="AC100" s="230" t="s">
        <v>28</v>
      </c>
      <c r="AD100" s="230" t="s">
        <v>28</v>
      </c>
      <c r="AE100" s="216">
        <v>-263103.96000000002</v>
      </c>
      <c r="AF100" s="216">
        <v>-825876.41</v>
      </c>
      <c r="AG100" s="239">
        <v>-115417.21</v>
      </c>
      <c r="AH100" s="239">
        <v>-604258.29</v>
      </c>
      <c r="AI100" s="212">
        <v>2000</v>
      </c>
      <c r="AJ100" s="268">
        <v>1947.93</v>
      </c>
      <c r="AK100" s="212">
        <v>0</v>
      </c>
      <c r="AL100" s="216">
        <v>0</v>
      </c>
      <c r="AM100" s="212">
        <v>0</v>
      </c>
      <c r="AN100" s="239">
        <v>0</v>
      </c>
      <c r="AO100" s="216">
        <v>202471.95</v>
      </c>
      <c r="AP100" s="216">
        <v>229555.4</v>
      </c>
      <c r="AQ100" s="216">
        <v>27083.449999999983</v>
      </c>
      <c r="AR100" s="216">
        <v>288252.46999999997</v>
      </c>
      <c r="AS100" s="216">
        <v>517807.87</v>
      </c>
      <c r="AT100" s="213">
        <v>233962.28</v>
      </c>
      <c r="AU100" s="213">
        <v>283845.58999999997</v>
      </c>
      <c r="AV100" s="211">
        <v>1.0192000000000001</v>
      </c>
      <c r="AW100" s="211">
        <v>0.45179999999999998</v>
      </c>
      <c r="AX100" s="213">
        <v>113596.15</v>
      </c>
      <c r="AY100" s="801">
        <v>22.82</v>
      </c>
      <c r="AZ100" s="275">
        <v>2.7000000000000001E-3</v>
      </c>
    </row>
    <row r="101" spans="1:52">
      <c r="A101" s="201">
        <v>13073028</v>
      </c>
      <c r="B101" s="200">
        <v>5362</v>
      </c>
      <c r="C101" s="200" t="s">
        <v>124</v>
      </c>
      <c r="D101" s="212">
        <v>1348</v>
      </c>
      <c r="E101" s="212">
        <v>-29700</v>
      </c>
      <c r="F101" s="216">
        <v>117872.77</v>
      </c>
      <c r="G101" s="1034">
        <v>1</v>
      </c>
      <c r="H101" s="216">
        <v>120914.69</v>
      </c>
      <c r="I101" s="216" t="s">
        <v>24</v>
      </c>
      <c r="J101" s="212">
        <v>1</v>
      </c>
      <c r="K101" s="216" t="s">
        <v>24</v>
      </c>
      <c r="L101" s="230" t="s">
        <v>24</v>
      </c>
      <c r="M101" s="212">
        <v>0</v>
      </c>
      <c r="N101" s="216" t="s">
        <v>24</v>
      </c>
      <c r="O101" s="212">
        <v>0</v>
      </c>
      <c r="P101" s="216">
        <v>0</v>
      </c>
      <c r="Q101" s="212">
        <v>1</v>
      </c>
      <c r="R101" s="216">
        <v>963930.13</v>
      </c>
      <c r="S101" s="212">
        <v>520</v>
      </c>
      <c r="T101" s="230">
        <v>0</v>
      </c>
      <c r="U101" s="212">
        <v>520</v>
      </c>
      <c r="V101" s="230">
        <v>0</v>
      </c>
      <c r="W101" s="212">
        <v>300</v>
      </c>
      <c r="X101" s="212">
        <v>1</v>
      </c>
      <c r="Y101" s="212">
        <v>0</v>
      </c>
      <c r="Z101" s="216">
        <v>1295483.05</v>
      </c>
      <c r="AA101" s="216" t="s">
        <v>24</v>
      </c>
      <c r="AB101" s="230" t="s">
        <v>28</v>
      </c>
      <c r="AC101" s="230" t="s">
        <v>28</v>
      </c>
      <c r="AD101" s="230" t="s">
        <v>28</v>
      </c>
      <c r="AE101" s="216">
        <v>-36083.760000000002</v>
      </c>
      <c r="AF101" s="216">
        <v>120914.69</v>
      </c>
      <c r="AG101" s="239">
        <v>117872.77</v>
      </c>
      <c r="AH101" s="239">
        <v>963930.13</v>
      </c>
      <c r="AI101" s="212">
        <v>4100</v>
      </c>
      <c r="AJ101" s="268">
        <v>3658.32</v>
      </c>
      <c r="AK101" s="212">
        <v>0</v>
      </c>
      <c r="AL101" s="216">
        <v>0</v>
      </c>
      <c r="AM101" s="212">
        <v>0</v>
      </c>
      <c r="AN101" s="239">
        <v>0</v>
      </c>
      <c r="AO101" s="216">
        <v>431811.25</v>
      </c>
      <c r="AP101" s="216">
        <v>277986.87</v>
      </c>
      <c r="AQ101" s="216">
        <v>-153824.38</v>
      </c>
      <c r="AR101" s="216">
        <v>472847.69</v>
      </c>
      <c r="AS101" s="216">
        <v>750834.56</v>
      </c>
      <c r="AT101" s="213">
        <v>427584.6</v>
      </c>
      <c r="AU101" s="213">
        <v>323249.96000000008</v>
      </c>
      <c r="AV101" s="213">
        <v>153.81467477222935</v>
      </c>
      <c r="AW101" s="214">
        <v>56.947911401414444</v>
      </c>
      <c r="AX101" s="213">
        <v>207605.97</v>
      </c>
      <c r="AY101" s="801">
        <v>22.82</v>
      </c>
      <c r="AZ101" s="275" t="s">
        <v>208</v>
      </c>
    </row>
    <row r="102" spans="1:52">
      <c r="A102" s="201">
        <v>13073040</v>
      </c>
      <c r="B102" s="200">
        <v>5362</v>
      </c>
      <c r="C102" s="200" t="s">
        <v>125</v>
      </c>
      <c r="D102" s="212">
        <v>1009</v>
      </c>
      <c r="E102" s="212" t="s">
        <v>209</v>
      </c>
      <c r="F102" s="216">
        <v>88729.38</v>
      </c>
      <c r="G102" s="212">
        <v>0</v>
      </c>
      <c r="H102" s="216">
        <v>88729.38</v>
      </c>
      <c r="I102" s="216" t="s">
        <v>24</v>
      </c>
      <c r="J102" s="212">
        <v>0</v>
      </c>
      <c r="K102" s="216" t="s">
        <v>24</v>
      </c>
      <c r="L102" s="230" t="s">
        <v>24</v>
      </c>
      <c r="M102" s="212">
        <v>1</v>
      </c>
      <c r="N102" s="216" t="s">
        <v>24</v>
      </c>
      <c r="O102" s="212">
        <v>0</v>
      </c>
      <c r="P102" s="216">
        <v>0</v>
      </c>
      <c r="Q102" s="212">
        <v>1</v>
      </c>
      <c r="R102" s="216">
        <v>712333.86</v>
      </c>
      <c r="S102" s="212">
        <v>355</v>
      </c>
      <c r="T102" s="230">
        <v>0</v>
      </c>
      <c r="U102" s="212">
        <v>355</v>
      </c>
      <c r="V102" s="230">
        <v>0</v>
      </c>
      <c r="W102" s="212">
        <v>250</v>
      </c>
      <c r="X102" s="212">
        <v>1</v>
      </c>
      <c r="Y102" s="212">
        <v>0</v>
      </c>
      <c r="Z102" s="216">
        <v>3360722.06</v>
      </c>
      <c r="AA102" s="216" t="s">
        <v>24</v>
      </c>
      <c r="AB102" s="230" t="s">
        <v>28</v>
      </c>
      <c r="AC102" s="230" t="s">
        <v>28</v>
      </c>
      <c r="AD102" s="230" t="s">
        <v>28</v>
      </c>
      <c r="AE102" s="216">
        <v>116177.72</v>
      </c>
      <c r="AF102" s="216">
        <v>-192664.09</v>
      </c>
      <c r="AG102" s="239">
        <v>88729.38</v>
      </c>
      <c r="AH102" s="239">
        <v>712333.86</v>
      </c>
      <c r="AI102" s="212" t="s">
        <v>24</v>
      </c>
      <c r="AJ102" s="268">
        <v>1755.32</v>
      </c>
      <c r="AK102" s="212" t="s">
        <v>24</v>
      </c>
      <c r="AL102" s="216">
        <v>0</v>
      </c>
      <c r="AM102" s="212"/>
      <c r="AN102" s="239">
        <v>44580.21</v>
      </c>
      <c r="AO102" s="216">
        <v>888848.7</v>
      </c>
      <c r="AP102" s="216">
        <v>679360.84</v>
      </c>
      <c r="AQ102" s="216">
        <v>-209487.86</v>
      </c>
      <c r="AR102" s="216">
        <v>0</v>
      </c>
      <c r="AS102" s="216">
        <v>679360.84</v>
      </c>
      <c r="AT102" s="213">
        <v>417758.89</v>
      </c>
      <c r="AU102" s="213">
        <v>261601.94999999995</v>
      </c>
      <c r="AV102" s="213">
        <v>162.62031910320329</v>
      </c>
      <c r="AW102" s="214">
        <v>61.492930619904442</v>
      </c>
      <c r="AX102" s="213">
        <v>202835.27</v>
      </c>
      <c r="AY102" s="801">
        <v>22.82</v>
      </c>
      <c r="AZ102" s="275" t="s">
        <v>208</v>
      </c>
    </row>
    <row r="103" spans="1:52">
      <c r="A103" s="201">
        <v>13073045</v>
      </c>
      <c r="B103" s="200">
        <v>5362</v>
      </c>
      <c r="C103" s="200" t="s">
        <v>126</v>
      </c>
      <c r="D103" s="212">
        <v>401</v>
      </c>
      <c r="E103" s="212">
        <v>4100</v>
      </c>
      <c r="F103" s="216">
        <v>53104.07</v>
      </c>
      <c r="G103" s="212">
        <v>1</v>
      </c>
      <c r="H103" s="216">
        <v>53322.29</v>
      </c>
      <c r="I103" s="216" t="s">
        <v>24</v>
      </c>
      <c r="J103" s="212">
        <v>1</v>
      </c>
      <c r="K103" s="216" t="s">
        <v>24</v>
      </c>
      <c r="L103" s="230" t="s">
        <v>24</v>
      </c>
      <c r="M103" s="212">
        <v>0</v>
      </c>
      <c r="N103" s="216" t="s">
        <v>24</v>
      </c>
      <c r="O103" s="212">
        <v>0</v>
      </c>
      <c r="P103" s="216">
        <v>0</v>
      </c>
      <c r="Q103" s="212"/>
      <c r="R103" s="216">
        <v>215769.12</v>
      </c>
      <c r="S103" s="212">
        <v>400</v>
      </c>
      <c r="T103" s="230">
        <v>0</v>
      </c>
      <c r="U103" s="212">
        <v>400</v>
      </c>
      <c r="V103" s="230">
        <v>0</v>
      </c>
      <c r="W103" s="212">
        <v>300</v>
      </c>
      <c r="X103" s="212">
        <v>1</v>
      </c>
      <c r="Y103" s="212">
        <v>0</v>
      </c>
      <c r="Z103" s="216">
        <v>51292.72</v>
      </c>
      <c r="AA103" s="216" t="s">
        <v>24</v>
      </c>
      <c r="AB103" s="230" t="s">
        <v>28</v>
      </c>
      <c r="AC103" s="230" t="s">
        <v>28</v>
      </c>
      <c r="AD103" s="230" t="s">
        <v>28</v>
      </c>
      <c r="AE103" s="216">
        <v>83493.98</v>
      </c>
      <c r="AF103" s="216">
        <v>53322.29</v>
      </c>
      <c r="AG103" s="239">
        <v>53104.07</v>
      </c>
      <c r="AH103" s="239">
        <v>215769.12</v>
      </c>
      <c r="AI103" s="212">
        <v>1500</v>
      </c>
      <c r="AJ103" s="268">
        <v>1501.25</v>
      </c>
      <c r="AK103" s="212">
        <v>0</v>
      </c>
      <c r="AL103" s="216">
        <v>0</v>
      </c>
      <c r="AM103" s="212">
        <v>0</v>
      </c>
      <c r="AN103" s="239">
        <v>0</v>
      </c>
      <c r="AO103" s="216">
        <v>186861.64</v>
      </c>
      <c r="AP103" s="216">
        <v>175238.72</v>
      </c>
      <c r="AQ103" s="216">
        <v>-11622.920000000013</v>
      </c>
      <c r="AR103" s="216">
        <v>78731.41</v>
      </c>
      <c r="AS103" s="216">
        <v>253970.13</v>
      </c>
      <c r="AT103" s="213">
        <v>159388.73000000001</v>
      </c>
      <c r="AU103" s="213">
        <v>94581.4</v>
      </c>
      <c r="AV103" s="213">
        <v>109.9442350786031</v>
      </c>
      <c r="AW103" s="214">
        <v>62.758848845728437</v>
      </c>
      <c r="AX103" s="213">
        <v>79248.42</v>
      </c>
      <c r="AY103" s="801">
        <v>22.82</v>
      </c>
      <c r="AZ103" s="275" t="s">
        <v>208</v>
      </c>
    </row>
    <row r="104" spans="1:52">
      <c r="A104" s="201">
        <v>13073059</v>
      </c>
      <c r="B104" s="200">
        <v>5362</v>
      </c>
      <c r="C104" s="200" t="s">
        <v>127</v>
      </c>
      <c r="D104" s="212">
        <v>329</v>
      </c>
      <c r="E104" s="212">
        <v>22100</v>
      </c>
      <c r="F104" s="216">
        <v>90172.88</v>
      </c>
      <c r="G104" s="212">
        <v>1</v>
      </c>
      <c r="H104" s="216">
        <v>77989.440000000002</v>
      </c>
      <c r="I104" s="216">
        <v>0</v>
      </c>
      <c r="J104" s="212">
        <v>1</v>
      </c>
      <c r="K104" s="216">
        <v>424940.71</v>
      </c>
      <c r="L104" s="230" t="s">
        <v>24</v>
      </c>
      <c r="M104" s="212">
        <v>0</v>
      </c>
      <c r="N104" s="216">
        <v>0</v>
      </c>
      <c r="O104" s="212">
        <v>0</v>
      </c>
      <c r="P104" s="216">
        <v>0</v>
      </c>
      <c r="Q104" s="212">
        <v>1</v>
      </c>
      <c r="R104" s="216">
        <v>297678.82</v>
      </c>
      <c r="S104" s="212">
        <v>700</v>
      </c>
      <c r="T104" s="230">
        <v>0</v>
      </c>
      <c r="U104" s="212">
        <v>500</v>
      </c>
      <c r="V104" s="230">
        <v>0</v>
      </c>
      <c r="W104" s="212">
        <v>300</v>
      </c>
      <c r="X104" s="212">
        <v>1</v>
      </c>
      <c r="Y104" s="212">
        <v>0</v>
      </c>
      <c r="Z104" s="216">
        <v>55022.15</v>
      </c>
      <c r="AA104" s="216">
        <v>167.2405775075988</v>
      </c>
      <c r="AB104" s="230" t="s">
        <v>28</v>
      </c>
      <c r="AC104" s="230" t="s">
        <v>28</v>
      </c>
      <c r="AD104" s="230" t="s">
        <v>28</v>
      </c>
      <c r="AE104" s="216">
        <v>340912.38</v>
      </c>
      <c r="AF104" s="239">
        <v>424940.71</v>
      </c>
      <c r="AG104" s="239">
        <v>90172.88</v>
      </c>
      <c r="AH104" s="239">
        <v>297678.82</v>
      </c>
      <c r="AI104" s="212">
        <v>1500</v>
      </c>
      <c r="AJ104" s="268">
        <v>1571.46</v>
      </c>
      <c r="AK104" s="212">
        <v>0</v>
      </c>
      <c r="AL104" s="216">
        <v>0</v>
      </c>
      <c r="AM104" s="212">
        <v>0</v>
      </c>
      <c r="AN104" s="239">
        <v>11837.34</v>
      </c>
      <c r="AO104" s="216">
        <v>135418.21</v>
      </c>
      <c r="AP104" s="216">
        <v>196095.86</v>
      </c>
      <c r="AQ104" s="216">
        <v>60677.649999999994</v>
      </c>
      <c r="AR104" s="216">
        <v>91713.41</v>
      </c>
      <c r="AS104" s="216">
        <v>287809.27</v>
      </c>
      <c r="AT104" s="213">
        <v>108941.63</v>
      </c>
      <c r="AU104" s="213">
        <v>178867.64</v>
      </c>
      <c r="AV104" s="211">
        <v>0.55549999999999999</v>
      </c>
      <c r="AW104" s="211">
        <v>0.3785</v>
      </c>
      <c r="AX104" s="213">
        <v>52894.64</v>
      </c>
      <c r="AY104" s="801">
        <v>22.82</v>
      </c>
      <c r="AZ104" s="275">
        <v>4.1000000000000003E-3</v>
      </c>
    </row>
    <row r="105" spans="1:52">
      <c r="A105" s="201">
        <v>13073073</v>
      </c>
      <c r="B105" s="200">
        <v>5362</v>
      </c>
      <c r="C105" s="200" t="s">
        <v>128</v>
      </c>
      <c r="D105" s="212">
        <v>979</v>
      </c>
      <c r="E105" s="212">
        <v>-71800</v>
      </c>
      <c r="F105" s="216">
        <v>189610.15</v>
      </c>
      <c r="G105" s="212">
        <v>1</v>
      </c>
      <c r="H105" s="216">
        <v>153546.54</v>
      </c>
      <c r="I105" s="216">
        <v>0</v>
      </c>
      <c r="J105" s="212">
        <v>1</v>
      </c>
      <c r="K105" s="216">
        <v>708662.93</v>
      </c>
      <c r="L105" s="230" t="s">
        <v>24</v>
      </c>
      <c r="M105" s="212">
        <v>1</v>
      </c>
      <c r="N105" s="216">
        <v>240862.94</v>
      </c>
      <c r="O105" s="212">
        <v>0</v>
      </c>
      <c r="P105" s="216">
        <v>0</v>
      </c>
      <c r="Q105" s="212">
        <v>1</v>
      </c>
      <c r="R105" s="216">
        <v>625726.48</v>
      </c>
      <c r="S105" s="212">
        <v>330</v>
      </c>
      <c r="T105" s="230">
        <v>0</v>
      </c>
      <c r="U105" s="212">
        <v>480</v>
      </c>
      <c r="V105" s="230">
        <v>0</v>
      </c>
      <c r="W105" s="212">
        <v>300</v>
      </c>
      <c r="X105" s="212">
        <v>1</v>
      </c>
      <c r="Y105" s="212">
        <v>0</v>
      </c>
      <c r="Z105" s="216">
        <v>503717.72</v>
      </c>
      <c r="AA105" s="216">
        <v>514.52269662921344</v>
      </c>
      <c r="AB105" s="230" t="s">
        <v>28</v>
      </c>
      <c r="AC105" s="230" t="s">
        <v>28</v>
      </c>
      <c r="AD105" s="230" t="s">
        <v>28</v>
      </c>
      <c r="AE105" s="216">
        <v>71677.36</v>
      </c>
      <c r="AF105" s="239">
        <v>708662.93</v>
      </c>
      <c r="AG105" s="239">
        <v>189610.15</v>
      </c>
      <c r="AH105" s="239">
        <v>625726.48</v>
      </c>
      <c r="AI105" s="212">
        <v>4300</v>
      </c>
      <c r="AJ105" s="268">
        <v>4115.83</v>
      </c>
      <c r="AK105" s="212">
        <v>0</v>
      </c>
      <c r="AL105" s="216">
        <v>0</v>
      </c>
      <c r="AM105" s="212">
        <v>0</v>
      </c>
      <c r="AN105" s="239">
        <v>0</v>
      </c>
      <c r="AO105" s="216">
        <v>552285.85</v>
      </c>
      <c r="AP105" s="216">
        <v>770542.19</v>
      </c>
      <c r="AQ105" s="216">
        <v>218256.33999999997</v>
      </c>
      <c r="AR105" s="216">
        <v>191740.14</v>
      </c>
      <c r="AS105" s="216">
        <v>962282.33</v>
      </c>
      <c r="AT105" s="213">
        <v>372304.94</v>
      </c>
      <c r="AU105" s="213">
        <v>589977.3899999999</v>
      </c>
      <c r="AV105" s="211">
        <v>0.48320000000000002</v>
      </c>
      <c r="AW105" s="211">
        <v>0.38690000000000002</v>
      </c>
      <c r="AX105" s="213">
        <v>180765.93</v>
      </c>
      <c r="AY105" s="801">
        <v>22.82</v>
      </c>
      <c r="AZ105" s="275">
        <v>4.1000000000000003E-3</v>
      </c>
    </row>
    <row r="106" spans="1:52">
      <c r="A106" s="201">
        <v>13073079</v>
      </c>
      <c r="B106" s="200">
        <v>5362</v>
      </c>
      <c r="C106" s="200" t="s">
        <v>129</v>
      </c>
      <c r="D106" s="212">
        <v>1993</v>
      </c>
      <c r="E106" s="212">
        <v>401300</v>
      </c>
      <c r="F106" s="216">
        <v>727271.92</v>
      </c>
      <c r="G106" s="212">
        <v>1</v>
      </c>
      <c r="H106" s="216">
        <v>206199.5</v>
      </c>
      <c r="I106" s="216">
        <v>0</v>
      </c>
      <c r="J106" s="212">
        <v>1</v>
      </c>
      <c r="K106" s="216">
        <v>4868030.32</v>
      </c>
      <c r="L106" s="230" t="s">
        <v>24</v>
      </c>
      <c r="M106" s="212">
        <v>0</v>
      </c>
      <c r="N106" s="216">
        <v>0</v>
      </c>
      <c r="O106" s="212">
        <v>0</v>
      </c>
      <c r="P106" s="216">
        <v>0</v>
      </c>
      <c r="Q106" s="212">
        <v>1</v>
      </c>
      <c r="R106" s="216">
        <v>4321837.6100000003</v>
      </c>
      <c r="S106" s="212">
        <v>300</v>
      </c>
      <c r="T106" s="230">
        <v>0</v>
      </c>
      <c r="U106" s="212">
        <v>400</v>
      </c>
      <c r="V106" s="230">
        <v>0</v>
      </c>
      <c r="W106" s="212">
        <v>380</v>
      </c>
      <c r="X106" s="212">
        <v>0</v>
      </c>
      <c r="Y106" s="212">
        <v>0</v>
      </c>
      <c r="Z106" s="216">
        <v>4144331.4</v>
      </c>
      <c r="AA106" s="216">
        <v>2079.4437531359758</v>
      </c>
      <c r="AB106" s="230" t="s">
        <v>28</v>
      </c>
      <c r="AC106" s="230" t="s">
        <v>28</v>
      </c>
      <c r="AD106" s="230" t="s">
        <v>28</v>
      </c>
      <c r="AE106" s="216">
        <v>1096208.76</v>
      </c>
      <c r="AF106" s="239">
        <v>4868030.32</v>
      </c>
      <c r="AG106" s="239">
        <v>727271.92</v>
      </c>
      <c r="AH106" s="239">
        <v>4321837.6100000003</v>
      </c>
      <c r="AI106" s="212">
        <v>7900</v>
      </c>
      <c r="AJ106" s="268">
        <v>7487.49</v>
      </c>
      <c r="AK106" s="212">
        <v>0</v>
      </c>
      <c r="AL106" s="216">
        <v>0</v>
      </c>
      <c r="AM106" s="212">
        <v>0</v>
      </c>
      <c r="AN106" s="239">
        <v>0</v>
      </c>
      <c r="AO106" s="216">
        <v>773411.83</v>
      </c>
      <c r="AP106" s="216">
        <v>912139.97</v>
      </c>
      <c r="AQ106" s="216">
        <v>138728.14000000001</v>
      </c>
      <c r="AR106" s="216">
        <v>583758.18999999994</v>
      </c>
      <c r="AS106" s="216">
        <v>1495898.16</v>
      </c>
      <c r="AT106" s="213">
        <v>614972</v>
      </c>
      <c r="AU106" s="213">
        <v>880926.15999999992</v>
      </c>
      <c r="AV106" s="211">
        <v>0.67420000000000002</v>
      </c>
      <c r="AW106" s="211">
        <v>0.41110000000000002</v>
      </c>
      <c r="AX106" s="213">
        <v>298588.53000000003</v>
      </c>
      <c r="AY106" s="801">
        <v>22.82</v>
      </c>
      <c r="AZ106" s="275">
        <v>1.17E-2</v>
      </c>
    </row>
    <row r="107" spans="1:52">
      <c r="A107" s="201">
        <v>13073081</v>
      </c>
      <c r="B107" s="200">
        <v>5362</v>
      </c>
      <c r="C107" s="200" t="s">
        <v>130</v>
      </c>
      <c r="D107" s="212">
        <v>444</v>
      </c>
      <c r="E107" s="212">
        <v>-404600</v>
      </c>
      <c r="F107" s="216">
        <v>-341005.6</v>
      </c>
      <c r="G107" s="1034">
        <v>0</v>
      </c>
      <c r="H107" s="216">
        <v>-353665.23</v>
      </c>
      <c r="I107" s="216" t="s">
        <v>24</v>
      </c>
      <c r="J107" s="212">
        <v>1</v>
      </c>
      <c r="K107" s="216" t="s">
        <v>24</v>
      </c>
      <c r="L107" s="230" t="s">
        <v>24</v>
      </c>
      <c r="M107" s="212">
        <v>0</v>
      </c>
      <c r="N107" s="216" t="s">
        <v>24</v>
      </c>
      <c r="O107" s="212">
        <v>0</v>
      </c>
      <c r="P107" s="216">
        <v>0</v>
      </c>
      <c r="Q107" s="212">
        <v>1</v>
      </c>
      <c r="R107" s="216">
        <v>891303.89</v>
      </c>
      <c r="S107" s="212">
        <v>200</v>
      </c>
      <c r="T107" s="230">
        <v>1</v>
      </c>
      <c r="U107" s="212">
        <v>300</v>
      </c>
      <c r="V107" s="230">
        <v>1</v>
      </c>
      <c r="W107" s="212">
        <v>250</v>
      </c>
      <c r="X107" s="212">
        <v>1</v>
      </c>
      <c r="Y107" s="212">
        <v>1</v>
      </c>
      <c r="Z107" s="216">
        <v>0</v>
      </c>
      <c r="AA107" s="216">
        <v>0</v>
      </c>
      <c r="AB107" s="230" t="s">
        <v>28</v>
      </c>
      <c r="AC107" s="230" t="s">
        <v>28</v>
      </c>
      <c r="AD107" s="230" t="s">
        <v>28</v>
      </c>
      <c r="AE107" s="216">
        <v>452296.65</v>
      </c>
      <c r="AF107" s="216">
        <v>891303.89</v>
      </c>
      <c r="AG107" s="239">
        <v>-341005.6</v>
      </c>
      <c r="AH107" s="239">
        <v>891303.89</v>
      </c>
      <c r="AI107" s="212">
        <v>1100</v>
      </c>
      <c r="AJ107" s="268">
        <v>1051.6600000000001</v>
      </c>
      <c r="AK107" s="212">
        <v>0</v>
      </c>
      <c r="AL107" s="216">
        <v>0</v>
      </c>
      <c r="AM107" s="212">
        <v>0</v>
      </c>
      <c r="AN107" s="239">
        <v>0</v>
      </c>
      <c r="AO107" s="216">
        <v>739973.5</v>
      </c>
      <c r="AP107" s="216">
        <v>318415.38</v>
      </c>
      <c r="AQ107" s="216">
        <v>-421558.12</v>
      </c>
      <c r="AR107" s="216">
        <v>0</v>
      </c>
      <c r="AS107" s="216">
        <v>318415.38</v>
      </c>
      <c r="AT107" s="213">
        <v>445171.31</v>
      </c>
      <c r="AU107" s="213">
        <v>-126755.93</v>
      </c>
      <c r="AV107" s="213">
        <v>71.526482692696433</v>
      </c>
      <c r="AW107" s="214">
        <v>139.80835661895478</v>
      </c>
      <c r="AX107" s="213">
        <v>177995.95</v>
      </c>
      <c r="AY107" s="801">
        <v>22.82</v>
      </c>
      <c r="AZ107" s="275" t="s">
        <v>208</v>
      </c>
    </row>
    <row r="108" spans="1:52">
      <c r="A108" s="201">
        <v>13073092</v>
      </c>
      <c r="B108" s="200">
        <v>5362</v>
      </c>
      <c r="C108" s="200" t="s">
        <v>131</v>
      </c>
      <c r="D108" s="212">
        <v>726</v>
      </c>
      <c r="E108" s="212">
        <v>-120500</v>
      </c>
      <c r="F108" s="216">
        <v>-69254.100000000006</v>
      </c>
      <c r="G108" s="212">
        <v>0</v>
      </c>
      <c r="H108" s="216">
        <v>-73636.570000000007</v>
      </c>
      <c r="I108" s="216" t="s">
        <v>24</v>
      </c>
      <c r="J108" s="212">
        <v>1</v>
      </c>
      <c r="K108" s="216" t="s">
        <v>24</v>
      </c>
      <c r="L108" s="230" t="s">
        <v>24</v>
      </c>
      <c r="M108" s="212">
        <v>0</v>
      </c>
      <c r="N108" s="216" t="s">
        <v>24</v>
      </c>
      <c r="O108" s="212">
        <v>0</v>
      </c>
      <c r="P108" s="216">
        <v>0</v>
      </c>
      <c r="Q108" s="212">
        <v>1</v>
      </c>
      <c r="R108" s="216">
        <v>336899.35</v>
      </c>
      <c r="S108" s="212">
        <v>400</v>
      </c>
      <c r="T108" s="230">
        <v>0</v>
      </c>
      <c r="U108" s="212">
        <v>400</v>
      </c>
      <c r="V108" s="230">
        <v>0</v>
      </c>
      <c r="W108" s="212">
        <v>300</v>
      </c>
      <c r="X108" s="212">
        <v>1</v>
      </c>
      <c r="Y108" s="212">
        <v>0</v>
      </c>
      <c r="Z108" s="216">
        <v>174884.51</v>
      </c>
      <c r="AA108" s="216" t="s">
        <v>24</v>
      </c>
      <c r="AB108" s="230" t="s">
        <v>28</v>
      </c>
      <c r="AC108" s="230" t="s">
        <v>28</v>
      </c>
      <c r="AD108" s="230" t="s">
        <v>28</v>
      </c>
      <c r="AE108" s="216">
        <v>227691.45</v>
      </c>
      <c r="AF108" s="216">
        <v>336899.35</v>
      </c>
      <c r="AG108" s="239">
        <v>-69254.100000000006</v>
      </c>
      <c r="AH108" s="239">
        <v>336899.35</v>
      </c>
      <c r="AI108" s="212">
        <v>2800</v>
      </c>
      <c r="AJ108" s="268">
        <v>2859</v>
      </c>
      <c r="AK108" s="212">
        <v>0</v>
      </c>
      <c r="AL108" s="216">
        <v>0</v>
      </c>
      <c r="AM108" s="212">
        <v>0</v>
      </c>
      <c r="AN108" s="239">
        <v>0</v>
      </c>
      <c r="AO108" s="216">
        <v>428360.15</v>
      </c>
      <c r="AP108" s="216">
        <v>293718.83</v>
      </c>
      <c r="AQ108" s="216">
        <v>-134641.32</v>
      </c>
      <c r="AR108" s="216">
        <v>138480.73000000001</v>
      </c>
      <c r="AS108" s="216">
        <v>432199.56000000006</v>
      </c>
      <c r="AT108" s="213">
        <v>297711.35999999999</v>
      </c>
      <c r="AU108" s="213">
        <v>134488.20000000007</v>
      </c>
      <c r="AV108" s="213">
        <v>143.88438183883881</v>
      </c>
      <c r="AW108" s="214">
        <v>68.882846618353796</v>
      </c>
      <c r="AX108" s="213">
        <v>144548.37</v>
      </c>
      <c r="AY108" s="801">
        <v>22.82</v>
      </c>
      <c r="AZ108" s="275" t="s">
        <v>208</v>
      </c>
    </row>
    <row r="109" spans="1:52">
      <c r="A109" s="201">
        <v>13073095</v>
      </c>
      <c r="B109" s="200">
        <v>5362</v>
      </c>
      <c r="C109" s="200" t="s">
        <v>132</v>
      </c>
      <c r="D109" s="212">
        <v>575</v>
      </c>
      <c r="E109" s="212">
        <v>13700</v>
      </c>
      <c r="F109" s="216">
        <v>63520.61</v>
      </c>
      <c r="G109" s="212">
        <v>1</v>
      </c>
      <c r="H109" s="216">
        <v>50147.34</v>
      </c>
      <c r="I109" s="216">
        <v>0</v>
      </c>
      <c r="J109" s="212">
        <v>1</v>
      </c>
      <c r="K109" s="216">
        <v>109876.41</v>
      </c>
      <c r="L109" s="230" t="s">
        <v>24</v>
      </c>
      <c r="M109" s="212">
        <v>0</v>
      </c>
      <c r="N109" s="216">
        <v>0</v>
      </c>
      <c r="O109" s="212">
        <v>0</v>
      </c>
      <c r="P109" s="216">
        <v>0</v>
      </c>
      <c r="Q109" s="212">
        <v>1</v>
      </c>
      <c r="R109" s="216">
        <v>201957.69</v>
      </c>
      <c r="S109" s="212">
        <v>400</v>
      </c>
      <c r="T109" s="230">
        <v>0</v>
      </c>
      <c r="U109" s="212">
        <v>400</v>
      </c>
      <c r="V109" s="230">
        <v>0</v>
      </c>
      <c r="W109" s="212">
        <v>300</v>
      </c>
      <c r="X109" s="212">
        <v>1</v>
      </c>
      <c r="Y109" s="212">
        <v>0</v>
      </c>
      <c r="Z109" s="216">
        <v>278413.36</v>
      </c>
      <c r="AA109" s="216">
        <v>484.1971478260869</v>
      </c>
      <c r="AB109" s="230" t="s">
        <v>28</v>
      </c>
      <c r="AC109" s="230" t="s">
        <v>28</v>
      </c>
      <c r="AD109" s="230" t="s">
        <v>28</v>
      </c>
      <c r="AE109" s="216">
        <v>45326.15</v>
      </c>
      <c r="AF109" s="216">
        <v>109876.41</v>
      </c>
      <c r="AG109" s="239">
        <v>63520.61</v>
      </c>
      <c r="AH109" s="239">
        <v>201957.69</v>
      </c>
      <c r="AI109" s="212">
        <v>2100</v>
      </c>
      <c r="AJ109" s="268">
        <v>2042.5</v>
      </c>
      <c r="AK109" s="212">
        <v>0</v>
      </c>
      <c r="AL109" s="216">
        <v>0</v>
      </c>
      <c r="AM109" s="212">
        <v>9900</v>
      </c>
      <c r="AN109" s="239">
        <v>7529.85</v>
      </c>
      <c r="AO109" s="216">
        <v>261633.59</v>
      </c>
      <c r="AP109" s="216">
        <v>283101.36</v>
      </c>
      <c r="AQ109" s="216">
        <v>21467.76999999999</v>
      </c>
      <c r="AR109" s="216">
        <v>139906.79999999999</v>
      </c>
      <c r="AS109" s="216">
        <v>423008.16</v>
      </c>
      <c r="AT109" s="213">
        <v>186306.04</v>
      </c>
      <c r="AU109" s="213">
        <v>236702.11999999997</v>
      </c>
      <c r="AV109" s="211">
        <v>0.65810000000000002</v>
      </c>
      <c r="AW109" s="211">
        <v>0.44040000000000001</v>
      </c>
      <c r="AX109" s="213">
        <v>90457.53</v>
      </c>
      <c r="AY109" s="801">
        <v>22.82</v>
      </c>
      <c r="AZ109" s="275">
        <v>6.4999999999999997E-3</v>
      </c>
    </row>
    <row r="110" spans="1:52">
      <c r="A110" s="201"/>
      <c r="B110" s="200"/>
      <c r="C110" s="200"/>
      <c r="D110" s="212"/>
      <c r="E110" s="212"/>
      <c r="F110" s="216"/>
      <c r="G110" s="212"/>
      <c r="H110" s="216"/>
      <c r="I110" s="216"/>
      <c r="J110" s="212"/>
      <c r="K110" s="216"/>
      <c r="L110" s="230"/>
      <c r="M110" s="212"/>
      <c r="N110" s="216"/>
      <c r="O110" s="212"/>
      <c r="P110" s="216"/>
      <c r="Q110" s="212"/>
      <c r="R110" s="216"/>
      <c r="S110" s="212"/>
      <c r="T110" s="230"/>
      <c r="U110" s="212"/>
      <c r="V110" s="230"/>
      <c r="W110" s="212"/>
      <c r="X110" s="212"/>
      <c r="Y110" s="212"/>
      <c r="Z110" s="216"/>
      <c r="AA110" s="216"/>
      <c r="AB110" s="230"/>
      <c r="AC110" s="230"/>
      <c r="AD110" s="230"/>
      <c r="AE110" s="216"/>
      <c r="AF110" s="216"/>
      <c r="AG110" s="239"/>
      <c r="AH110" s="239"/>
      <c r="AI110" s="212"/>
      <c r="AJ110" s="268"/>
      <c r="AK110" s="212"/>
      <c r="AL110" s="216"/>
      <c r="AM110" s="212"/>
      <c r="AN110" s="239"/>
      <c r="AO110" s="216"/>
      <c r="AP110" s="216"/>
      <c r="AQ110" s="216"/>
      <c r="AR110" s="216"/>
      <c r="AS110" s="216"/>
      <c r="AT110" s="213"/>
      <c r="AU110" s="213"/>
      <c r="AV110" s="214"/>
      <c r="AW110" s="214"/>
      <c r="AX110" s="213"/>
      <c r="AY110" s="594"/>
      <c r="AZ110" s="276"/>
    </row>
    <row r="111" spans="1:52">
      <c r="A111" s="201" t="s">
        <v>133</v>
      </c>
      <c r="B111" s="200"/>
      <c r="C111" s="200"/>
      <c r="D111" s="212"/>
      <c r="E111" s="212"/>
      <c r="F111" s="216"/>
      <c r="G111" s="212"/>
      <c r="H111" s="216"/>
      <c r="I111" s="216"/>
      <c r="J111" s="212"/>
      <c r="K111" s="216"/>
      <c r="L111" s="230"/>
      <c r="M111" s="212"/>
      <c r="N111" s="216"/>
      <c r="O111" s="212"/>
      <c r="P111" s="216"/>
      <c r="Q111" s="212"/>
      <c r="R111" s="216"/>
      <c r="S111" s="212"/>
      <c r="T111" s="230"/>
      <c r="U111" s="212"/>
      <c r="V111" s="230"/>
      <c r="W111" s="212"/>
      <c r="X111" s="212"/>
      <c r="Y111" s="212"/>
      <c r="Z111" s="216"/>
      <c r="AA111" s="216"/>
      <c r="AB111" s="230"/>
      <c r="AC111" s="230"/>
      <c r="AD111" s="230"/>
      <c r="AE111" s="216"/>
      <c r="AF111" s="216"/>
      <c r="AG111" s="239"/>
      <c r="AH111" s="239"/>
      <c r="AI111" s="212"/>
      <c r="AJ111" s="268"/>
      <c r="AK111" s="212"/>
      <c r="AL111" s="216"/>
      <c r="AM111" s="212"/>
      <c r="AN111" s="239"/>
      <c r="AO111" s="216"/>
      <c r="AP111" s="216"/>
      <c r="AQ111" s="216"/>
      <c r="AR111" s="216"/>
      <c r="AS111" s="216"/>
      <c r="AT111" s="213"/>
      <c r="AU111" s="213"/>
      <c r="AV111" s="214"/>
      <c r="AW111" s="214"/>
      <c r="AX111" s="213"/>
      <c r="AY111" s="594"/>
      <c r="AZ111" s="276"/>
    </row>
    <row r="112" spans="1:52">
      <c r="A112" s="199"/>
      <c r="B112" s="199"/>
      <c r="C112" s="199"/>
      <c r="D112" s="226"/>
      <c r="E112" s="226"/>
      <c r="F112" s="228"/>
      <c r="G112" s="226"/>
      <c r="H112" s="228"/>
      <c r="I112" s="228"/>
      <c r="J112" s="226"/>
      <c r="K112" s="228"/>
      <c r="L112" s="199"/>
      <c r="M112" s="226"/>
      <c r="N112" s="228"/>
      <c r="O112" s="226"/>
      <c r="P112" s="228"/>
      <c r="Q112" s="226"/>
      <c r="R112" s="228"/>
      <c r="S112" s="226"/>
      <c r="T112" s="199"/>
      <c r="U112" s="226"/>
      <c r="V112" s="199"/>
      <c r="W112" s="226"/>
      <c r="X112" s="226"/>
      <c r="Y112" s="226"/>
      <c r="Z112" s="228"/>
      <c r="AA112" s="228"/>
      <c r="AB112" s="199"/>
      <c r="AC112" s="199"/>
      <c r="AD112" s="199"/>
      <c r="AE112" s="228"/>
      <c r="AF112" s="228"/>
      <c r="AG112" s="272"/>
      <c r="AH112" s="227"/>
      <c r="AI112" s="245"/>
      <c r="AJ112" s="227"/>
      <c r="AK112" s="245"/>
      <c r="AL112" s="227"/>
      <c r="AM112" s="245"/>
      <c r="AN112" s="227"/>
      <c r="AO112" s="227"/>
      <c r="AP112" s="227"/>
      <c r="AQ112" s="227"/>
      <c r="AR112" s="227"/>
      <c r="AS112" s="227"/>
      <c r="AT112" s="228"/>
      <c r="AU112" s="228"/>
      <c r="AV112" s="198"/>
      <c r="AW112" s="198"/>
      <c r="AX112" s="198"/>
      <c r="AZ112" s="198"/>
    </row>
    <row r="113" spans="1:52">
      <c r="A113" s="199"/>
      <c r="B113" s="199"/>
      <c r="C113" s="199"/>
      <c r="D113" s="226"/>
      <c r="E113" s="226"/>
      <c r="F113" s="228"/>
      <c r="G113" s="226"/>
      <c r="H113" s="228"/>
      <c r="I113" s="228"/>
      <c r="J113" s="226"/>
      <c r="K113" s="228"/>
      <c r="L113" s="199"/>
      <c r="M113" s="226"/>
      <c r="N113" s="228"/>
      <c r="O113" s="226"/>
      <c r="P113" s="228"/>
      <c r="Q113" s="226"/>
      <c r="R113" s="228"/>
      <c r="S113" s="226"/>
      <c r="T113" s="199"/>
      <c r="U113" s="226"/>
      <c r="V113" s="199"/>
      <c r="W113" s="226"/>
      <c r="X113" s="226"/>
      <c r="Y113" s="226"/>
      <c r="Z113" s="228"/>
      <c r="AA113" s="228"/>
      <c r="AB113" s="199"/>
      <c r="AC113" s="199"/>
      <c r="AD113" s="199"/>
      <c r="AE113" s="228"/>
      <c r="AF113" s="228"/>
      <c r="AG113" s="272"/>
      <c r="AH113" s="227"/>
      <c r="AI113" s="245"/>
      <c r="AJ113" s="227"/>
      <c r="AK113" s="245"/>
      <c r="AL113" s="227"/>
      <c r="AM113" s="245"/>
      <c r="AN113" s="227"/>
      <c r="AO113" s="227"/>
      <c r="AP113" s="227"/>
      <c r="AQ113" s="227"/>
      <c r="AR113" s="227"/>
      <c r="AS113" s="227"/>
      <c r="AT113" s="228"/>
      <c r="AU113" s="228"/>
      <c r="AV113" s="197"/>
      <c r="AW113" s="197"/>
      <c r="AX113" s="197"/>
      <c r="AZ113" s="197"/>
    </row>
    <row r="114" spans="1:52">
      <c r="A114" s="199"/>
      <c r="B114" s="199"/>
      <c r="C114" s="199"/>
      <c r="D114" s="226"/>
      <c r="E114" s="226"/>
      <c r="F114" s="228"/>
      <c r="G114" s="226"/>
      <c r="H114" s="228"/>
      <c r="I114" s="228"/>
      <c r="J114" s="226"/>
      <c r="K114" s="228"/>
      <c r="L114" s="199"/>
      <c r="M114" s="226"/>
      <c r="N114" s="228"/>
      <c r="O114" s="226"/>
      <c r="P114" s="228"/>
      <c r="Q114" s="226"/>
      <c r="R114" s="228"/>
      <c r="S114" s="226"/>
      <c r="T114" s="199"/>
      <c r="U114" s="226"/>
      <c r="V114" s="199"/>
      <c r="W114" s="226"/>
      <c r="X114" s="226"/>
      <c r="Y114" s="226"/>
      <c r="Z114" s="228"/>
      <c r="AA114" s="228"/>
      <c r="AB114" s="199"/>
      <c r="AC114" s="199"/>
      <c r="AD114" s="199"/>
      <c r="AE114" s="228"/>
      <c r="AF114" s="228"/>
      <c r="AG114" s="272"/>
      <c r="AH114" s="227"/>
      <c r="AI114" s="245"/>
      <c r="AJ114" s="227"/>
      <c r="AK114" s="245"/>
      <c r="AL114" s="227"/>
      <c r="AM114" s="245"/>
      <c r="AN114" s="227"/>
      <c r="AO114" s="227"/>
      <c r="AP114" s="227"/>
      <c r="AQ114" s="227"/>
      <c r="AR114" s="227"/>
      <c r="AS114" s="227"/>
      <c r="AT114" s="228"/>
      <c r="AU114" s="228"/>
      <c r="AV114" s="197"/>
      <c r="AW114" s="197"/>
      <c r="AX114" s="197"/>
      <c r="AZ114" s="197"/>
    </row>
    <row r="115" spans="1:52">
      <c r="A115" s="199"/>
      <c r="B115" s="199"/>
      <c r="C115" s="199"/>
      <c r="D115" s="226"/>
      <c r="E115" s="226"/>
      <c r="F115" s="228"/>
      <c r="G115" s="226"/>
      <c r="H115" s="228"/>
      <c r="I115" s="228"/>
      <c r="J115" s="226"/>
      <c r="K115" s="228"/>
      <c r="L115" s="199"/>
      <c r="M115" s="226"/>
      <c r="N115" s="228"/>
      <c r="O115" s="226"/>
      <c r="P115" s="228"/>
      <c r="Q115" s="226"/>
      <c r="R115" s="228"/>
      <c r="S115" s="226"/>
      <c r="T115" s="199"/>
      <c r="U115" s="226"/>
      <c r="V115" s="199"/>
      <c r="W115" s="226"/>
      <c r="X115" s="226"/>
      <c r="Y115" s="226"/>
      <c r="Z115" s="228"/>
      <c r="AA115" s="228"/>
      <c r="AB115" s="199"/>
      <c r="AC115" s="199"/>
      <c r="AD115" s="199"/>
      <c r="AE115" s="228"/>
      <c r="AF115" s="228"/>
      <c r="AG115" s="272"/>
      <c r="AH115" s="227"/>
      <c r="AI115" s="245"/>
      <c r="AJ115" s="227"/>
      <c r="AK115" s="245"/>
      <c r="AL115" s="227"/>
      <c r="AM115" s="245"/>
      <c r="AN115" s="227"/>
      <c r="AO115" s="227"/>
      <c r="AP115" s="227"/>
      <c r="AQ115" s="227"/>
      <c r="AR115" s="227"/>
      <c r="AS115" s="227"/>
      <c r="AT115" s="228"/>
      <c r="AU115" s="228"/>
      <c r="AV115" s="197"/>
      <c r="AW115" s="197"/>
      <c r="AX115" s="197"/>
      <c r="AZ115" s="197"/>
    </row>
    <row r="116" spans="1:52">
      <c r="A116" s="199"/>
      <c r="B116" s="199"/>
      <c r="C116" s="199"/>
      <c r="D116" s="226"/>
      <c r="E116" s="226"/>
      <c r="F116" s="228"/>
      <c r="G116" s="226"/>
      <c r="H116" s="228"/>
      <c r="I116" s="228"/>
      <c r="J116" s="226"/>
      <c r="K116" s="228"/>
      <c r="L116" s="199"/>
      <c r="M116" s="226"/>
      <c r="N116" s="228"/>
      <c r="O116" s="226"/>
      <c r="P116" s="228"/>
      <c r="Q116" s="226"/>
      <c r="R116" s="228"/>
      <c r="S116" s="226"/>
      <c r="T116" s="199"/>
      <c r="U116" s="226"/>
      <c r="V116" s="199"/>
      <c r="W116" s="226"/>
      <c r="X116" s="226"/>
      <c r="Y116" s="226"/>
      <c r="Z116" s="228"/>
      <c r="AA116" s="228"/>
      <c r="AB116" s="199"/>
      <c r="AC116" s="199"/>
      <c r="AD116" s="199"/>
      <c r="AE116" s="228"/>
      <c r="AF116" s="228"/>
      <c r="AG116" s="272"/>
      <c r="AH116" s="227"/>
      <c r="AI116" s="245"/>
      <c r="AJ116" s="227"/>
      <c r="AK116" s="245"/>
      <c r="AL116" s="227"/>
      <c r="AM116" s="245"/>
      <c r="AN116" s="227"/>
      <c r="AO116" s="227"/>
      <c r="AP116" s="227"/>
      <c r="AQ116" s="227"/>
      <c r="AR116" s="227"/>
      <c r="AS116" s="227"/>
      <c r="AT116" s="228"/>
      <c r="AU116" s="228"/>
      <c r="AV116" s="197"/>
      <c r="AW116" s="197"/>
      <c r="AX116" s="197"/>
      <c r="AZ116" s="197"/>
    </row>
    <row r="117" spans="1:52">
      <c r="A117" s="199"/>
      <c r="B117" s="199"/>
      <c r="C117" s="199"/>
      <c r="D117" s="226"/>
      <c r="E117" s="226"/>
      <c r="F117" s="228"/>
      <c r="G117" s="226"/>
      <c r="H117" s="228"/>
      <c r="I117" s="228"/>
      <c r="J117" s="226"/>
      <c r="K117" s="228"/>
      <c r="L117" s="199"/>
      <c r="M117" s="226"/>
      <c r="N117" s="228"/>
      <c r="O117" s="226"/>
      <c r="P117" s="228"/>
      <c r="Q117" s="226"/>
      <c r="R117" s="228"/>
      <c r="S117" s="226"/>
      <c r="T117" s="199"/>
      <c r="U117" s="226"/>
      <c r="V117" s="199"/>
      <c r="W117" s="226"/>
      <c r="X117" s="226"/>
      <c r="Y117" s="226"/>
      <c r="Z117" s="228"/>
      <c r="AA117" s="228"/>
      <c r="AB117" s="199"/>
      <c r="AC117" s="199"/>
      <c r="AD117" s="199"/>
      <c r="AE117" s="228"/>
      <c r="AF117" s="228"/>
      <c r="AG117" s="272"/>
      <c r="AH117" s="227"/>
      <c r="AI117" s="245"/>
      <c r="AJ117" s="227"/>
      <c r="AK117" s="245"/>
      <c r="AL117" s="227"/>
      <c r="AM117" s="245"/>
      <c r="AN117" s="227"/>
      <c r="AO117" s="227"/>
      <c r="AP117" s="227"/>
      <c r="AQ117" s="227"/>
      <c r="AR117" s="227"/>
      <c r="AS117" s="227"/>
      <c r="AT117" s="228"/>
      <c r="AU117" s="228"/>
      <c r="AV117" s="197"/>
      <c r="AW117" s="197"/>
      <c r="AX117" s="197"/>
      <c r="AZ117" s="197"/>
    </row>
    <row r="118" spans="1:52">
      <c r="A118" s="199"/>
      <c r="B118" s="199"/>
      <c r="C118" s="199"/>
      <c r="D118" s="226"/>
      <c r="E118" s="226"/>
      <c r="F118" s="228"/>
      <c r="G118" s="226"/>
      <c r="H118" s="228"/>
      <c r="I118" s="228"/>
      <c r="J118" s="226"/>
      <c r="K118" s="228"/>
      <c r="L118" s="199"/>
      <c r="M118" s="226"/>
      <c r="N118" s="228"/>
      <c r="O118" s="226"/>
      <c r="P118" s="228"/>
      <c r="Q118" s="226"/>
      <c r="R118" s="228"/>
      <c r="S118" s="226"/>
      <c r="T118" s="199"/>
      <c r="U118" s="226"/>
      <c r="V118" s="199"/>
      <c r="W118" s="226"/>
      <c r="X118" s="226"/>
      <c r="Y118" s="226"/>
      <c r="Z118" s="228"/>
      <c r="AA118" s="228"/>
      <c r="AB118" s="199"/>
      <c r="AC118" s="199"/>
      <c r="AD118" s="199"/>
      <c r="AE118" s="228"/>
      <c r="AF118" s="228"/>
      <c r="AG118" s="272"/>
      <c r="AH118" s="227"/>
      <c r="AI118" s="245"/>
      <c r="AJ118" s="227"/>
      <c r="AK118" s="245"/>
      <c r="AL118" s="227"/>
      <c r="AM118" s="245"/>
      <c r="AN118" s="227"/>
      <c r="AO118" s="227"/>
      <c r="AP118" s="227"/>
      <c r="AQ118" s="227"/>
      <c r="AR118" s="227"/>
      <c r="AS118" s="227"/>
      <c r="AT118" s="228"/>
      <c r="AU118" s="228"/>
      <c r="AV118" s="197"/>
      <c r="AW118" s="197"/>
      <c r="AX118" s="197"/>
      <c r="AZ118" s="197"/>
    </row>
    <row r="119" spans="1:52">
      <c r="A119" s="199"/>
      <c r="B119" s="199"/>
      <c r="C119" s="199"/>
      <c r="D119" s="226"/>
      <c r="E119" s="226"/>
      <c r="F119" s="228"/>
      <c r="G119" s="226"/>
      <c r="H119" s="228"/>
      <c r="I119" s="228"/>
      <c r="J119" s="226"/>
      <c r="K119" s="228"/>
      <c r="L119" s="199"/>
      <c r="M119" s="226"/>
      <c r="N119" s="228"/>
      <c r="O119" s="226"/>
      <c r="P119" s="228"/>
      <c r="Q119" s="226"/>
      <c r="R119" s="228"/>
      <c r="S119" s="226"/>
      <c r="T119" s="199"/>
      <c r="U119" s="226"/>
      <c r="V119" s="199"/>
      <c r="W119" s="226"/>
      <c r="X119" s="226"/>
      <c r="Y119" s="226"/>
      <c r="Z119" s="228"/>
      <c r="AA119" s="228"/>
      <c r="AB119" s="199"/>
      <c r="AC119" s="199"/>
      <c r="AD119" s="199"/>
      <c r="AE119" s="228"/>
      <c r="AF119" s="228"/>
      <c r="AG119" s="272"/>
      <c r="AH119" s="227"/>
      <c r="AI119" s="245"/>
      <c r="AJ119" s="227"/>
      <c r="AK119" s="245"/>
      <c r="AL119" s="227"/>
      <c r="AM119" s="245"/>
      <c r="AN119" s="227"/>
      <c r="AO119" s="227"/>
      <c r="AP119" s="227"/>
      <c r="AQ119" s="227"/>
      <c r="AR119" s="227"/>
      <c r="AS119" s="227"/>
      <c r="AT119" s="228"/>
      <c r="AU119" s="228"/>
      <c r="AV119" s="197"/>
      <c r="AW119" s="197"/>
      <c r="AX119" s="197"/>
      <c r="AZ119" s="197"/>
    </row>
    <row r="120" spans="1:52">
      <c r="A120" s="199"/>
      <c r="B120" s="199"/>
      <c r="C120" s="199"/>
      <c r="D120" s="226"/>
      <c r="E120" s="226"/>
      <c r="F120" s="228"/>
      <c r="G120" s="226"/>
      <c r="H120" s="228"/>
      <c r="I120" s="228"/>
      <c r="J120" s="226"/>
      <c r="K120" s="228"/>
      <c r="L120" s="199"/>
      <c r="M120" s="226"/>
      <c r="N120" s="228"/>
      <c r="O120" s="226"/>
      <c r="P120" s="228"/>
      <c r="Q120" s="226"/>
      <c r="R120" s="228"/>
      <c r="S120" s="226"/>
      <c r="T120" s="199"/>
      <c r="U120" s="226"/>
      <c r="V120" s="199"/>
      <c r="W120" s="226"/>
      <c r="X120" s="226"/>
      <c r="Y120" s="226"/>
      <c r="Z120" s="228"/>
      <c r="AA120" s="228"/>
      <c r="AB120" s="199"/>
      <c r="AC120" s="199"/>
      <c r="AD120" s="199"/>
      <c r="AE120" s="228"/>
      <c r="AF120" s="228"/>
      <c r="AG120" s="272"/>
      <c r="AH120" s="227"/>
      <c r="AI120" s="245"/>
      <c r="AJ120" s="227"/>
      <c r="AK120" s="245"/>
      <c r="AL120" s="227"/>
      <c r="AM120" s="245"/>
      <c r="AN120" s="227"/>
      <c r="AO120" s="227"/>
      <c r="AP120" s="227"/>
      <c r="AQ120" s="227"/>
      <c r="AR120" s="227"/>
      <c r="AS120" s="227"/>
      <c r="AT120" s="228"/>
      <c r="AU120" s="228"/>
      <c r="AV120" s="197"/>
      <c r="AW120" s="197"/>
      <c r="AX120" s="197"/>
      <c r="AZ120" s="197"/>
    </row>
    <row r="121" spans="1:52">
      <c r="A121" s="199"/>
      <c r="B121" s="199"/>
      <c r="C121" s="199"/>
      <c r="D121" s="226"/>
      <c r="E121" s="226"/>
      <c r="F121" s="228"/>
      <c r="G121" s="226"/>
      <c r="H121" s="228"/>
      <c r="I121" s="228"/>
      <c r="J121" s="226"/>
      <c r="K121" s="228"/>
      <c r="L121" s="199"/>
      <c r="M121" s="226"/>
      <c r="N121" s="228"/>
      <c r="O121" s="226"/>
      <c r="P121" s="228"/>
      <c r="Q121" s="226"/>
      <c r="R121" s="228"/>
      <c r="S121" s="226"/>
      <c r="T121" s="199"/>
      <c r="U121" s="226"/>
      <c r="V121" s="199"/>
      <c r="W121" s="226"/>
      <c r="X121" s="226"/>
      <c r="Y121" s="226"/>
      <c r="Z121" s="228"/>
      <c r="AA121" s="228"/>
      <c r="AB121" s="199"/>
      <c r="AC121" s="199"/>
      <c r="AD121" s="199"/>
      <c r="AE121" s="228"/>
      <c r="AF121" s="228"/>
      <c r="AG121" s="272"/>
      <c r="AH121" s="227"/>
      <c r="AI121" s="245"/>
      <c r="AJ121" s="227"/>
      <c r="AK121" s="245"/>
      <c r="AL121" s="227"/>
      <c r="AM121" s="245"/>
      <c r="AN121" s="227"/>
      <c r="AO121" s="227"/>
      <c r="AP121" s="227"/>
      <c r="AQ121" s="227"/>
      <c r="AR121" s="227"/>
      <c r="AS121" s="227"/>
      <c r="AT121" s="228"/>
      <c r="AU121" s="228"/>
      <c r="AV121" s="197"/>
      <c r="AW121" s="197"/>
      <c r="AX121" s="197"/>
      <c r="AZ121" s="197"/>
    </row>
    <row r="122" spans="1:52">
      <c r="A122" s="199"/>
      <c r="B122" s="199"/>
      <c r="C122" s="199"/>
      <c r="D122" s="226"/>
      <c r="E122" s="226"/>
      <c r="F122" s="228"/>
      <c r="G122" s="226"/>
      <c r="H122" s="228"/>
      <c r="I122" s="228"/>
      <c r="J122" s="226"/>
      <c r="K122" s="228"/>
      <c r="L122" s="199"/>
      <c r="M122" s="226"/>
      <c r="N122" s="228"/>
      <c r="O122" s="226"/>
      <c r="P122" s="228"/>
      <c r="Q122" s="226"/>
      <c r="R122" s="228"/>
      <c r="S122" s="226"/>
      <c r="T122" s="199"/>
      <c r="U122" s="226"/>
      <c r="V122" s="199"/>
      <c r="W122" s="226"/>
      <c r="X122" s="226"/>
      <c r="Y122" s="226"/>
      <c r="Z122" s="228"/>
      <c r="AA122" s="228"/>
      <c r="AB122" s="199"/>
      <c r="AC122" s="199"/>
      <c r="AD122" s="199"/>
      <c r="AE122" s="228"/>
      <c r="AF122" s="228"/>
      <c r="AG122" s="272"/>
      <c r="AH122" s="227"/>
      <c r="AI122" s="245"/>
      <c r="AJ122" s="227"/>
      <c r="AK122" s="245"/>
      <c r="AL122" s="227"/>
      <c r="AM122" s="245"/>
      <c r="AN122" s="227"/>
      <c r="AO122" s="227"/>
      <c r="AP122" s="227"/>
      <c r="AQ122" s="227"/>
      <c r="AR122" s="227"/>
      <c r="AS122" s="227"/>
      <c r="AT122" s="228"/>
      <c r="AU122" s="228"/>
      <c r="AV122" s="197"/>
      <c r="AW122" s="197"/>
      <c r="AX122" s="197"/>
      <c r="AZ122" s="197"/>
    </row>
    <row r="123" spans="1:52">
      <c r="A123" s="199"/>
      <c r="B123" s="199"/>
      <c r="C123" s="199"/>
      <c r="D123" s="226"/>
      <c r="E123" s="226"/>
      <c r="F123" s="228"/>
      <c r="G123" s="226"/>
      <c r="H123" s="228"/>
      <c r="I123" s="228"/>
      <c r="J123" s="226"/>
      <c r="K123" s="228"/>
      <c r="L123" s="199"/>
      <c r="M123" s="226"/>
      <c r="N123" s="228"/>
      <c r="O123" s="226"/>
      <c r="P123" s="228"/>
      <c r="Q123" s="226"/>
      <c r="R123" s="228"/>
      <c r="S123" s="226"/>
      <c r="T123" s="199"/>
      <c r="U123" s="226"/>
      <c r="V123" s="199"/>
      <c r="W123" s="226"/>
      <c r="X123" s="226"/>
      <c r="Y123" s="226"/>
      <c r="Z123" s="228"/>
      <c r="AA123" s="228"/>
      <c r="AB123" s="199"/>
      <c r="AC123" s="199"/>
      <c r="AD123" s="199"/>
      <c r="AE123" s="228"/>
      <c r="AF123" s="228"/>
      <c r="AG123" s="272"/>
      <c r="AH123" s="227"/>
      <c r="AI123" s="245"/>
      <c r="AJ123" s="227"/>
      <c r="AK123" s="245"/>
      <c r="AL123" s="227"/>
      <c r="AM123" s="245"/>
      <c r="AN123" s="227"/>
      <c r="AO123" s="227"/>
      <c r="AP123" s="227"/>
      <c r="AQ123" s="227"/>
      <c r="AR123" s="227"/>
      <c r="AS123" s="227"/>
      <c r="AT123" s="228"/>
      <c r="AU123" s="228"/>
      <c r="AV123" s="197"/>
      <c r="AW123" s="197"/>
      <c r="AX123" s="197"/>
      <c r="AZ123" s="197"/>
    </row>
    <row r="124" spans="1:52">
      <c r="A124" s="199"/>
      <c r="B124" s="199"/>
      <c r="C124" s="199"/>
      <c r="D124" s="226"/>
      <c r="E124" s="226"/>
      <c r="F124" s="228"/>
      <c r="G124" s="226"/>
      <c r="H124" s="228"/>
      <c r="I124" s="228"/>
      <c r="J124" s="226"/>
      <c r="K124" s="228"/>
      <c r="L124" s="199"/>
      <c r="M124" s="226"/>
      <c r="N124" s="228"/>
      <c r="O124" s="226"/>
      <c r="P124" s="228"/>
      <c r="Q124" s="226"/>
      <c r="R124" s="228"/>
      <c r="S124" s="226"/>
      <c r="T124" s="199"/>
      <c r="U124" s="226"/>
      <c r="V124" s="199"/>
      <c r="W124" s="226"/>
      <c r="X124" s="226"/>
      <c r="Y124" s="226"/>
      <c r="Z124" s="228"/>
      <c r="AA124" s="228"/>
      <c r="AB124" s="199"/>
      <c r="AC124" s="199"/>
      <c r="AD124" s="199"/>
      <c r="AE124" s="228"/>
      <c r="AF124" s="228"/>
      <c r="AG124" s="272"/>
      <c r="AH124" s="227"/>
      <c r="AI124" s="245"/>
      <c r="AJ124" s="227"/>
      <c r="AK124" s="245"/>
      <c r="AL124" s="227"/>
      <c r="AM124" s="245"/>
      <c r="AN124" s="227"/>
      <c r="AO124" s="227"/>
      <c r="AP124" s="227"/>
      <c r="AQ124" s="227"/>
      <c r="AR124" s="227"/>
      <c r="AS124" s="227"/>
      <c r="AT124" s="228"/>
      <c r="AU124" s="228"/>
      <c r="AV124" s="197"/>
      <c r="AW124" s="197"/>
      <c r="AX124" s="197"/>
      <c r="AZ124" s="197"/>
    </row>
    <row r="125" spans="1:52">
      <c r="A125" s="199"/>
      <c r="B125" s="199"/>
      <c r="C125" s="199"/>
      <c r="D125" s="226"/>
      <c r="E125" s="226"/>
      <c r="F125" s="228"/>
      <c r="G125" s="226"/>
      <c r="H125" s="228"/>
      <c r="I125" s="228"/>
      <c r="J125" s="226"/>
      <c r="K125" s="228"/>
      <c r="L125" s="199"/>
      <c r="M125" s="226"/>
      <c r="N125" s="228"/>
      <c r="O125" s="226"/>
      <c r="P125" s="228"/>
      <c r="Q125" s="226"/>
      <c r="R125" s="228"/>
      <c r="S125" s="226"/>
      <c r="T125" s="199"/>
      <c r="U125" s="226"/>
      <c r="V125" s="199"/>
      <c r="W125" s="226"/>
      <c r="X125" s="226"/>
      <c r="Y125" s="226"/>
      <c r="Z125" s="228"/>
      <c r="AA125" s="228"/>
      <c r="AB125" s="199"/>
      <c r="AC125" s="199"/>
      <c r="AD125" s="199"/>
      <c r="AE125" s="228"/>
      <c r="AF125" s="228"/>
      <c r="AG125" s="272"/>
      <c r="AH125" s="227"/>
      <c r="AI125" s="245"/>
      <c r="AJ125" s="227"/>
      <c r="AK125" s="245"/>
      <c r="AL125" s="227"/>
      <c r="AM125" s="245"/>
      <c r="AN125" s="227"/>
      <c r="AO125" s="227"/>
      <c r="AP125" s="227"/>
      <c r="AQ125" s="227"/>
      <c r="AR125" s="227"/>
      <c r="AS125" s="227"/>
      <c r="AT125" s="228"/>
      <c r="AU125" s="228"/>
      <c r="AV125" s="197"/>
      <c r="AW125" s="197"/>
      <c r="AX125" s="197"/>
      <c r="AZ125" s="197"/>
    </row>
    <row r="126" spans="1:52">
      <c r="A126" s="199"/>
      <c r="B126" s="199"/>
      <c r="C126" s="199"/>
      <c r="D126" s="226"/>
      <c r="E126" s="226"/>
      <c r="F126" s="228"/>
      <c r="G126" s="226"/>
      <c r="H126" s="228"/>
      <c r="I126" s="228"/>
      <c r="J126" s="226"/>
      <c r="K126" s="228"/>
      <c r="L126" s="199"/>
      <c r="M126" s="226"/>
      <c r="N126" s="228"/>
      <c r="O126" s="226"/>
      <c r="P126" s="228"/>
      <c r="Q126" s="226"/>
      <c r="R126" s="228"/>
      <c r="S126" s="226"/>
      <c r="T126" s="199"/>
      <c r="U126" s="226"/>
      <c r="V126" s="199"/>
      <c r="W126" s="226"/>
      <c r="X126" s="226"/>
      <c r="Y126" s="226"/>
      <c r="Z126" s="228"/>
      <c r="AA126" s="228"/>
      <c r="AB126" s="199"/>
      <c r="AC126" s="199"/>
      <c r="AD126" s="199"/>
      <c r="AE126" s="228"/>
      <c r="AF126" s="228"/>
      <c r="AG126" s="272"/>
      <c r="AH126" s="227"/>
      <c r="AI126" s="245"/>
      <c r="AJ126" s="227"/>
      <c r="AK126" s="245"/>
      <c r="AL126" s="227"/>
      <c r="AM126" s="245"/>
      <c r="AN126" s="227"/>
      <c r="AO126" s="227"/>
      <c r="AP126" s="227"/>
      <c r="AQ126" s="227"/>
      <c r="AR126" s="227"/>
      <c r="AS126" s="227"/>
      <c r="AT126" s="228"/>
      <c r="AU126" s="228"/>
      <c r="AV126" s="197"/>
      <c r="AW126" s="197"/>
      <c r="AX126" s="197"/>
      <c r="AZ126" s="197"/>
    </row>
    <row r="127" spans="1:52">
      <c r="A127" s="199"/>
      <c r="B127" s="199"/>
      <c r="C127" s="199"/>
      <c r="D127" s="226"/>
      <c r="E127" s="226"/>
      <c r="F127" s="228"/>
      <c r="G127" s="226"/>
      <c r="H127" s="228"/>
      <c r="I127" s="228"/>
      <c r="J127" s="226"/>
      <c r="K127" s="228"/>
      <c r="L127" s="199"/>
      <c r="M127" s="226"/>
      <c r="N127" s="228"/>
      <c r="O127" s="226"/>
      <c r="P127" s="228"/>
      <c r="Q127" s="226"/>
      <c r="R127" s="228"/>
      <c r="S127" s="226"/>
      <c r="T127" s="199"/>
      <c r="U127" s="226"/>
      <c r="V127" s="199"/>
      <c r="W127" s="226"/>
      <c r="X127" s="226"/>
      <c r="Y127" s="226"/>
      <c r="Z127" s="228"/>
      <c r="AA127" s="228"/>
      <c r="AB127" s="199"/>
      <c r="AC127" s="199"/>
      <c r="AD127" s="199"/>
      <c r="AE127" s="228"/>
      <c r="AF127" s="228"/>
      <c r="AG127" s="272"/>
      <c r="AH127" s="227"/>
      <c r="AI127" s="245"/>
      <c r="AJ127" s="227"/>
      <c r="AK127" s="245"/>
      <c r="AL127" s="227"/>
      <c r="AM127" s="245"/>
      <c r="AN127" s="227"/>
      <c r="AO127" s="227"/>
      <c r="AP127" s="227"/>
      <c r="AQ127" s="227"/>
      <c r="AR127" s="227"/>
      <c r="AS127" s="227"/>
      <c r="AT127" s="228"/>
      <c r="AU127" s="228"/>
      <c r="AV127" s="197"/>
      <c r="AW127" s="197"/>
      <c r="AX127" s="197"/>
      <c r="AZ127" s="197"/>
    </row>
    <row r="128" spans="1:52">
      <c r="A128" s="199"/>
      <c r="B128" s="199"/>
      <c r="C128" s="199"/>
      <c r="D128" s="226"/>
      <c r="E128" s="226"/>
      <c r="F128" s="228"/>
      <c r="G128" s="226"/>
      <c r="H128" s="228"/>
      <c r="I128" s="228"/>
      <c r="J128" s="226"/>
      <c r="K128" s="228"/>
      <c r="L128" s="199"/>
      <c r="M128" s="226"/>
      <c r="N128" s="228"/>
      <c r="O128" s="226"/>
      <c r="P128" s="228"/>
      <c r="Q128" s="226"/>
      <c r="R128" s="228"/>
      <c r="S128" s="226"/>
      <c r="T128" s="199"/>
      <c r="U128" s="226"/>
      <c r="V128" s="199"/>
      <c r="W128" s="226"/>
      <c r="X128" s="226"/>
      <c r="Y128" s="226"/>
      <c r="Z128" s="228"/>
      <c r="AA128" s="228"/>
      <c r="AB128" s="199"/>
      <c r="AC128" s="199"/>
      <c r="AD128" s="199"/>
      <c r="AE128" s="228"/>
      <c r="AF128" s="228"/>
      <c r="AG128" s="272"/>
      <c r="AH128" s="227"/>
      <c r="AI128" s="245"/>
      <c r="AJ128" s="227"/>
      <c r="AK128" s="245"/>
      <c r="AL128" s="227"/>
      <c r="AM128" s="245"/>
      <c r="AN128" s="227"/>
      <c r="AO128" s="227"/>
      <c r="AP128" s="227"/>
      <c r="AQ128" s="227"/>
      <c r="AR128" s="227"/>
      <c r="AS128" s="227"/>
      <c r="AT128" s="228"/>
      <c r="AU128" s="228"/>
      <c r="AV128" s="197"/>
      <c r="AW128" s="197"/>
      <c r="AX128" s="197"/>
      <c r="AZ128" s="197"/>
    </row>
    <row r="129" spans="1:52">
      <c r="A129" s="199"/>
      <c r="B129" s="199"/>
      <c r="C129" s="199"/>
      <c r="D129" s="226"/>
      <c r="E129" s="226"/>
      <c r="F129" s="228"/>
      <c r="G129" s="226"/>
      <c r="H129" s="228"/>
      <c r="I129" s="228"/>
      <c r="J129" s="226"/>
      <c r="K129" s="228"/>
      <c r="L129" s="199"/>
      <c r="M129" s="226"/>
      <c r="N129" s="228"/>
      <c r="O129" s="226"/>
      <c r="P129" s="228"/>
      <c r="Q129" s="226"/>
      <c r="R129" s="228"/>
      <c r="S129" s="226"/>
      <c r="T129" s="199"/>
      <c r="U129" s="226"/>
      <c r="V129" s="199"/>
      <c r="W129" s="226"/>
      <c r="X129" s="226"/>
      <c r="Y129" s="226"/>
      <c r="Z129" s="228"/>
      <c r="AA129" s="228"/>
      <c r="AB129" s="199"/>
      <c r="AC129" s="199"/>
      <c r="AD129" s="199"/>
      <c r="AE129" s="228"/>
      <c r="AF129" s="228"/>
      <c r="AG129" s="272"/>
      <c r="AH129" s="227"/>
      <c r="AI129" s="245"/>
      <c r="AJ129" s="227"/>
      <c r="AK129" s="245"/>
      <c r="AL129" s="227"/>
      <c r="AM129" s="245"/>
      <c r="AN129" s="227"/>
      <c r="AO129" s="227"/>
      <c r="AP129" s="227"/>
      <c r="AQ129" s="227"/>
      <c r="AR129" s="227"/>
      <c r="AS129" s="227"/>
      <c r="AT129" s="228"/>
      <c r="AU129" s="228"/>
      <c r="AV129" s="197"/>
      <c r="AW129" s="197"/>
      <c r="AX129" s="197"/>
      <c r="AZ129" s="197"/>
    </row>
    <row r="130" spans="1:52">
      <c r="A130" s="199"/>
      <c r="B130" s="199"/>
      <c r="C130" s="199"/>
      <c r="D130" s="226"/>
      <c r="E130" s="226"/>
      <c r="F130" s="228"/>
      <c r="G130" s="226"/>
      <c r="H130" s="228"/>
      <c r="I130" s="228"/>
      <c r="J130" s="226"/>
      <c r="K130" s="228"/>
      <c r="L130" s="199"/>
      <c r="M130" s="226"/>
      <c r="N130" s="228"/>
      <c r="O130" s="226"/>
      <c r="P130" s="228"/>
      <c r="Q130" s="226"/>
      <c r="R130" s="228"/>
      <c r="S130" s="226"/>
      <c r="T130" s="199"/>
      <c r="U130" s="226"/>
      <c r="V130" s="199"/>
      <c r="W130" s="226"/>
      <c r="X130" s="226"/>
      <c r="Y130" s="226"/>
      <c r="Z130" s="228"/>
      <c r="AA130" s="228"/>
      <c r="AB130" s="199"/>
      <c r="AC130" s="199"/>
      <c r="AD130" s="199"/>
      <c r="AE130" s="228"/>
      <c r="AF130" s="228"/>
      <c r="AG130" s="272"/>
      <c r="AH130" s="227"/>
      <c r="AI130" s="245"/>
      <c r="AJ130" s="227"/>
      <c r="AK130" s="245"/>
      <c r="AL130" s="227"/>
      <c r="AM130" s="245"/>
      <c r="AN130" s="227"/>
      <c r="AO130" s="227"/>
      <c r="AP130" s="227"/>
      <c r="AQ130" s="227"/>
      <c r="AR130" s="227"/>
      <c r="AS130" s="227"/>
      <c r="AT130" s="228"/>
      <c r="AU130" s="228"/>
      <c r="AV130" s="197"/>
      <c r="AW130" s="197"/>
      <c r="AX130" s="197"/>
      <c r="AZ130" s="197"/>
    </row>
    <row r="131" spans="1:52">
      <c r="A131" s="199"/>
      <c r="B131" s="199"/>
      <c r="C131" s="199"/>
      <c r="D131" s="226"/>
      <c r="E131" s="226"/>
      <c r="F131" s="228"/>
      <c r="G131" s="226"/>
      <c r="H131" s="228"/>
      <c r="I131" s="228"/>
      <c r="J131" s="226"/>
      <c r="K131" s="228"/>
      <c r="L131" s="199"/>
      <c r="M131" s="226"/>
      <c r="N131" s="228"/>
      <c r="O131" s="226"/>
      <c r="P131" s="228"/>
      <c r="Q131" s="226"/>
      <c r="R131" s="228"/>
      <c r="S131" s="226"/>
      <c r="T131" s="199"/>
      <c r="U131" s="226"/>
      <c r="V131" s="199"/>
      <c r="W131" s="226"/>
      <c r="X131" s="226"/>
      <c r="Y131" s="226"/>
      <c r="Z131" s="228"/>
      <c r="AA131" s="228"/>
      <c r="AB131" s="199"/>
      <c r="AC131" s="199"/>
      <c r="AD131" s="199"/>
      <c r="AE131" s="228"/>
      <c r="AF131" s="228"/>
      <c r="AG131" s="272"/>
      <c r="AH131" s="227"/>
      <c r="AI131" s="245"/>
      <c r="AJ131" s="227"/>
      <c r="AK131" s="245"/>
      <c r="AL131" s="227"/>
      <c r="AM131" s="245"/>
      <c r="AN131" s="227"/>
      <c r="AO131" s="227"/>
      <c r="AP131" s="227"/>
      <c r="AQ131" s="227"/>
      <c r="AR131" s="227"/>
      <c r="AS131" s="227"/>
      <c r="AT131" s="228"/>
      <c r="AU131" s="228"/>
      <c r="AV131" s="197"/>
      <c r="AW131" s="197"/>
      <c r="AX131" s="197"/>
      <c r="AZ131" s="197"/>
    </row>
    <row r="132" spans="1:52">
      <c r="A132" s="199"/>
      <c r="B132" s="199"/>
      <c r="C132" s="199"/>
      <c r="D132" s="226"/>
      <c r="E132" s="226"/>
      <c r="F132" s="228"/>
      <c r="G132" s="226"/>
      <c r="H132" s="228"/>
      <c r="I132" s="228"/>
      <c r="J132" s="226"/>
      <c r="K132" s="228"/>
      <c r="L132" s="199"/>
      <c r="M132" s="226"/>
      <c r="N132" s="228"/>
      <c r="O132" s="226"/>
      <c r="P132" s="228"/>
      <c r="Q132" s="226"/>
      <c r="R132" s="228"/>
      <c r="S132" s="226"/>
      <c r="T132" s="199"/>
      <c r="U132" s="226"/>
      <c r="V132" s="199"/>
      <c r="W132" s="226"/>
      <c r="X132" s="226"/>
      <c r="Y132" s="226"/>
      <c r="Z132" s="228"/>
      <c r="AA132" s="228"/>
      <c r="AB132" s="199"/>
      <c r="AC132" s="199"/>
      <c r="AD132" s="199"/>
      <c r="AE132" s="228"/>
      <c r="AF132" s="228"/>
      <c r="AG132" s="272"/>
      <c r="AH132" s="227"/>
      <c r="AI132" s="245"/>
      <c r="AJ132" s="227"/>
      <c r="AK132" s="245"/>
      <c r="AL132" s="227"/>
      <c r="AM132" s="245"/>
      <c r="AN132" s="227"/>
      <c r="AO132" s="227"/>
      <c r="AP132" s="227"/>
      <c r="AQ132" s="227"/>
      <c r="AR132" s="227"/>
      <c r="AS132" s="227"/>
      <c r="AT132" s="228"/>
      <c r="AU132" s="228"/>
      <c r="AV132" s="197"/>
      <c r="AW132" s="197"/>
      <c r="AX132" s="197"/>
      <c r="AZ132" s="197"/>
    </row>
    <row r="133" spans="1:52">
      <c r="A133" s="199"/>
      <c r="B133" s="199"/>
      <c r="C133" s="199"/>
      <c r="D133" s="226"/>
      <c r="E133" s="226"/>
      <c r="F133" s="228"/>
      <c r="G133" s="226"/>
      <c r="H133" s="228"/>
      <c r="I133" s="228"/>
      <c r="J133" s="226"/>
      <c r="K133" s="228"/>
      <c r="L133" s="199"/>
      <c r="M133" s="226"/>
      <c r="N133" s="228"/>
      <c r="O133" s="226"/>
      <c r="P133" s="228"/>
      <c r="Q133" s="226"/>
      <c r="R133" s="228"/>
      <c r="S133" s="226"/>
      <c r="T133" s="199"/>
      <c r="U133" s="226"/>
      <c r="V133" s="199"/>
      <c r="W133" s="226"/>
      <c r="X133" s="226"/>
      <c r="Y133" s="226"/>
      <c r="Z133" s="228"/>
      <c r="AA133" s="228"/>
      <c r="AB133" s="199"/>
      <c r="AC133" s="199"/>
      <c r="AD133" s="199"/>
      <c r="AE133" s="228"/>
      <c r="AF133" s="228"/>
      <c r="AG133" s="272"/>
      <c r="AH133" s="227"/>
      <c r="AI133" s="245"/>
      <c r="AJ133" s="227"/>
      <c r="AK133" s="245"/>
      <c r="AL133" s="227"/>
      <c r="AM133" s="245"/>
      <c r="AN133" s="227"/>
      <c r="AO133" s="227"/>
      <c r="AP133" s="227"/>
      <c r="AQ133" s="227"/>
      <c r="AR133" s="227"/>
      <c r="AS133" s="227"/>
      <c r="AT133" s="228"/>
      <c r="AU133" s="228"/>
      <c r="AV133" s="197"/>
      <c r="AW133" s="197"/>
      <c r="AX133" s="197"/>
      <c r="AZ133" s="197"/>
    </row>
    <row r="134" spans="1:52">
      <c r="A134" s="199"/>
      <c r="B134" s="199"/>
      <c r="C134" s="199"/>
      <c r="D134" s="226"/>
      <c r="E134" s="226"/>
      <c r="F134" s="228"/>
      <c r="G134" s="226"/>
      <c r="H134" s="228"/>
      <c r="I134" s="228"/>
      <c r="J134" s="226"/>
      <c r="K134" s="228"/>
      <c r="L134" s="199"/>
      <c r="M134" s="226"/>
      <c r="N134" s="228"/>
      <c r="O134" s="226"/>
      <c r="P134" s="228"/>
      <c r="Q134" s="226"/>
      <c r="R134" s="228"/>
      <c r="S134" s="226"/>
      <c r="T134" s="199"/>
      <c r="U134" s="226"/>
      <c r="V134" s="199"/>
      <c r="W134" s="226"/>
      <c r="X134" s="226"/>
      <c r="Y134" s="226"/>
      <c r="Z134" s="228"/>
      <c r="AA134" s="228"/>
      <c r="AB134" s="199"/>
      <c r="AC134" s="199"/>
      <c r="AD134" s="199"/>
      <c r="AE134" s="228"/>
      <c r="AF134" s="228"/>
      <c r="AG134" s="272"/>
      <c r="AH134" s="227"/>
      <c r="AI134" s="245"/>
      <c r="AJ134" s="227"/>
      <c r="AK134" s="245"/>
      <c r="AL134" s="227"/>
      <c r="AM134" s="245"/>
      <c r="AN134" s="227"/>
      <c r="AO134" s="227"/>
      <c r="AP134" s="227"/>
      <c r="AQ134" s="227"/>
      <c r="AR134" s="227"/>
      <c r="AS134" s="227"/>
      <c r="AT134" s="228"/>
      <c r="AU134" s="228"/>
      <c r="AV134" s="197"/>
      <c r="AW134" s="197"/>
      <c r="AX134" s="197"/>
      <c r="AZ134" s="197"/>
    </row>
    <row r="135" spans="1:52">
      <c r="A135" s="199"/>
      <c r="B135" s="199"/>
      <c r="C135" s="199"/>
      <c r="D135" s="226"/>
      <c r="E135" s="226"/>
      <c r="F135" s="228"/>
      <c r="G135" s="226"/>
      <c r="H135" s="228"/>
      <c r="I135" s="228"/>
      <c r="J135" s="226"/>
      <c r="K135" s="228"/>
      <c r="L135" s="199"/>
      <c r="M135" s="226"/>
      <c r="N135" s="228"/>
      <c r="O135" s="226"/>
      <c r="P135" s="228"/>
      <c r="Q135" s="226"/>
      <c r="R135" s="228"/>
      <c r="S135" s="226"/>
      <c r="T135" s="199"/>
      <c r="U135" s="226"/>
      <c r="V135" s="199"/>
      <c r="W135" s="226"/>
      <c r="X135" s="226"/>
      <c r="Y135" s="226"/>
      <c r="Z135" s="228"/>
      <c r="AA135" s="228"/>
      <c r="AB135" s="199"/>
      <c r="AC135" s="199"/>
      <c r="AD135" s="199"/>
      <c r="AE135" s="228"/>
      <c r="AF135" s="228"/>
      <c r="AG135" s="272"/>
      <c r="AH135" s="227"/>
      <c r="AI135" s="245"/>
      <c r="AJ135" s="227"/>
      <c r="AK135" s="245"/>
      <c r="AL135" s="227"/>
      <c r="AM135" s="245"/>
      <c r="AN135" s="227"/>
      <c r="AO135" s="227"/>
      <c r="AP135" s="227"/>
      <c r="AQ135" s="227"/>
      <c r="AR135" s="227"/>
      <c r="AS135" s="227"/>
      <c r="AT135" s="228"/>
      <c r="AU135" s="228"/>
      <c r="AV135" s="197"/>
      <c r="AW135" s="197"/>
      <c r="AX135" s="197"/>
      <c r="AZ135" s="197"/>
    </row>
    <row r="136" spans="1:52">
      <c r="A136" s="199"/>
      <c r="B136" s="199"/>
      <c r="C136" s="199"/>
      <c r="D136" s="226"/>
      <c r="E136" s="226"/>
      <c r="F136" s="228"/>
      <c r="G136" s="226"/>
      <c r="H136" s="228"/>
      <c r="I136" s="228"/>
      <c r="J136" s="226"/>
      <c r="K136" s="228"/>
      <c r="L136" s="199"/>
      <c r="M136" s="226"/>
      <c r="N136" s="228"/>
      <c r="O136" s="226"/>
      <c r="P136" s="228"/>
      <c r="Q136" s="226"/>
      <c r="R136" s="228"/>
      <c r="S136" s="226"/>
      <c r="T136" s="199"/>
      <c r="U136" s="226"/>
      <c r="V136" s="199"/>
      <c r="W136" s="226"/>
      <c r="X136" s="226"/>
      <c r="Y136" s="226"/>
      <c r="Z136" s="228"/>
      <c r="AA136" s="228"/>
      <c r="AB136" s="199"/>
      <c r="AC136" s="199"/>
      <c r="AD136" s="199"/>
      <c r="AE136" s="228"/>
      <c r="AF136" s="228"/>
      <c r="AG136" s="272"/>
      <c r="AH136" s="227"/>
      <c r="AI136" s="245"/>
      <c r="AJ136" s="227"/>
      <c r="AK136" s="245"/>
      <c r="AL136" s="227"/>
      <c r="AM136" s="245"/>
      <c r="AN136" s="227"/>
      <c r="AO136" s="227"/>
      <c r="AP136" s="227"/>
      <c r="AQ136" s="227"/>
      <c r="AR136" s="227"/>
      <c r="AS136" s="227"/>
      <c r="AT136" s="228"/>
      <c r="AU136" s="228"/>
      <c r="AV136" s="197"/>
      <c r="AW136" s="197"/>
      <c r="AX136" s="197"/>
      <c r="AZ136" s="197"/>
    </row>
    <row r="137" spans="1:52">
      <c r="A137" s="199"/>
      <c r="B137" s="199"/>
      <c r="C137" s="199"/>
      <c r="D137" s="226"/>
      <c r="E137" s="226"/>
      <c r="F137" s="228"/>
      <c r="G137" s="226"/>
      <c r="H137" s="228"/>
      <c r="I137" s="228"/>
      <c r="J137" s="226"/>
      <c r="K137" s="228"/>
      <c r="L137" s="199"/>
      <c r="M137" s="226"/>
      <c r="N137" s="228"/>
      <c r="O137" s="226"/>
      <c r="P137" s="228"/>
      <c r="Q137" s="226"/>
      <c r="R137" s="228"/>
      <c r="S137" s="226"/>
      <c r="T137" s="199"/>
      <c r="U137" s="226"/>
      <c r="V137" s="199"/>
      <c r="W137" s="226"/>
      <c r="X137" s="226"/>
      <c r="Y137" s="226"/>
      <c r="Z137" s="228"/>
      <c r="AA137" s="228"/>
      <c r="AB137" s="199"/>
      <c r="AC137" s="199"/>
      <c r="AD137" s="199"/>
      <c r="AE137" s="228"/>
      <c r="AF137" s="228"/>
      <c r="AG137" s="272"/>
      <c r="AH137" s="227"/>
      <c r="AI137" s="245"/>
      <c r="AJ137" s="227"/>
      <c r="AK137" s="245"/>
      <c r="AL137" s="227"/>
      <c r="AM137" s="245"/>
      <c r="AN137" s="227"/>
      <c r="AO137" s="227"/>
      <c r="AP137" s="227"/>
      <c r="AQ137" s="227"/>
      <c r="AR137" s="227"/>
      <c r="AS137" s="227"/>
      <c r="AT137" s="228"/>
      <c r="AU137" s="228"/>
      <c r="AV137" s="197"/>
      <c r="AW137" s="197"/>
      <c r="AX137" s="197"/>
      <c r="AZ137" s="197"/>
    </row>
    <row r="138" spans="1:52">
      <c r="A138" s="199"/>
      <c r="B138" s="199"/>
      <c r="C138" s="199"/>
      <c r="D138" s="226"/>
      <c r="E138" s="226"/>
      <c r="F138" s="228"/>
      <c r="G138" s="226"/>
      <c r="H138" s="228"/>
      <c r="I138" s="228"/>
      <c r="J138" s="226"/>
      <c r="K138" s="228"/>
      <c r="L138" s="199"/>
      <c r="M138" s="226"/>
      <c r="N138" s="228"/>
      <c r="O138" s="226"/>
      <c r="P138" s="228"/>
      <c r="Q138" s="226"/>
      <c r="R138" s="228"/>
      <c r="S138" s="226"/>
      <c r="T138" s="199"/>
      <c r="U138" s="226"/>
      <c r="V138" s="199"/>
      <c r="W138" s="226"/>
      <c r="X138" s="226"/>
      <c r="Y138" s="226"/>
      <c r="Z138" s="228"/>
      <c r="AA138" s="228"/>
      <c r="AB138" s="199"/>
      <c r="AC138" s="199"/>
      <c r="AD138" s="199"/>
      <c r="AE138" s="228"/>
      <c r="AF138" s="228"/>
      <c r="AG138" s="272"/>
      <c r="AH138" s="227"/>
      <c r="AI138" s="245"/>
      <c r="AJ138" s="227"/>
      <c r="AK138" s="245"/>
      <c r="AL138" s="227"/>
      <c r="AM138" s="245"/>
      <c r="AN138" s="227"/>
      <c r="AO138" s="227"/>
      <c r="AP138" s="227"/>
      <c r="AQ138" s="227"/>
      <c r="AR138" s="227"/>
      <c r="AS138" s="227"/>
      <c r="AT138" s="228"/>
      <c r="AU138" s="228"/>
      <c r="AV138" s="197"/>
      <c r="AW138" s="197"/>
      <c r="AX138" s="197"/>
      <c r="AZ138" s="197"/>
    </row>
    <row r="139" spans="1:52">
      <c r="A139" s="199"/>
      <c r="B139" s="199"/>
      <c r="C139" s="199"/>
      <c r="D139" s="226"/>
      <c r="E139" s="226"/>
      <c r="F139" s="228"/>
      <c r="G139" s="226"/>
      <c r="H139" s="228"/>
      <c r="I139" s="228"/>
      <c r="J139" s="226"/>
      <c r="K139" s="228"/>
      <c r="L139" s="199"/>
      <c r="M139" s="226"/>
      <c r="N139" s="228"/>
      <c r="O139" s="226"/>
      <c r="P139" s="228"/>
      <c r="Q139" s="226"/>
      <c r="R139" s="228"/>
      <c r="S139" s="226"/>
      <c r="T139" s="199"/>
      <c r="U139" s="226"/>
      <c r="V139" s="199"/>
      <c r="W139" s="226"/>
      <c r="X139" s="226"/>
      <c r="Y139" s="226"/>
      <c r="Z139" s="228"/>
      <c r="AA139" s="228"/>
      <c r="AB139" s="199"/>
      <c r="AC139" s="199"/>
      <c r="AD139" s="199"/>
      <c r="AE139" s="228"/>
      <c r="AF139" s="228"/>
      <c r="AG139" s="272"/>
      <c r="AH139" s="227"/>
      <c r="AI139" s="245"/>
      <c r="AJ139" s="227"/>
      <c r="AK139" s="245"/>
      <c r="AL139" s="227"/>
      <c r="AM139" s="245"/>
      <c r="AN139" s="227"/>
      <c r="AO139" s="227"/>
      <c r="AP139" s="227"/>
      <c r="AQ139" s="227"/>
      <c r="AR139" s="227"/>
      <c r="AS139" s="227"/>
      <c r="AT139" s="228"/>
      <c r="AU139" s="228"/>
      <c r="AV139" s="197"/>
      <c r="AW139" s="197"/>
      <c r="AX139" s="197"/>
      <c r="AZ139" s="197"/>
    </row>
    <row r="140" spans="1:52">
      <c r="A140" s="199"/>
      <c r="B140" s="199"/>
      <c r="C140" s="199"/>
      <c r="D140" s="226"/>
      <c r="E140" s="226"/>
      <c r="F140" s="228"/>
      <c r="G140" s="226"/>
      <c r="H140" s="228"/>
      <c r="I140" s="228"/>
      <c r="J140" s="226"/>
      <c r="K140" s="228"/>
      <c r="L140" s="199"/>
      <c r="M140" s="226"/>
      <c r="N140" s="228"/>
      <c r="O140" s="226"/>
      <c r="P140" s="228"/>
      <c r="Q140" s="226"/>
      <c r="R140" s="228"/>
      <c r="S140" s="226"/>
      <c r="T140" s="199"/>
      <c r="U140" s="226"/>
      <c r="V140" s="199"/>
      <c r="W140" s="226"/>
      <c r="X140" s="226"/>
      <c r="Y140" s="226"/>
      <c r="Z140" s="228"/>
      <c r="AA140" s="228"/>
      <c r="AB140" s="199"/>
      <c r="AC140" s="199"/>
      <c r="AD140" s="199"/>
      <c r="AE140" s="228"/>
      <c r="AF140" s="228"/>
      <c r="AG140" s="272"/>
      <c r="AH140" s="227"/>
      <c r="AI140" s="245"/>
      <c r="AJ140" s="227"/>
      <c r="AK140" s="245"/>
      <c r="AL140" s="227"/>
      <c r="AM140" s="245"/>
      <c r="AN140" s="227"/>
      <c r="AO140" s="227"/>
      <c r="AP140" s="227"/>
      <c r="AQ140" s="227"/>
      <c r="AR140" s="227"/>
      <c r="AS140" s="227"/>
      <c r="AT140" s="228"/>
      <c r="AU140" s="228"/>
      <c r="AV140" s="197"/>
      <c r="AW140" s="197"/>
      <c r="AX140" s="197"/>
      <c r="AZ140" s="197"/>
    </row>
    <row r="141" spans="1:52">
      <c r="A141" s="199"/>
      <c r="B141" s="199"/>
      <c r="C141" s="199"/>
      <c r="D141" s="226"/>
      <c r="E141" s="226"/>
      <c r="F141" s="228"/>
      <c r="G141" s="226"/>
      <c r="H141" s="228"/>
      <c r="I141" s="228"/>
      <c r="J141" s="226"/>
      <c r="K141" s="228"/>
      <c r="L141" s="199"/>
      <c r="M141" s="226"/>
      <c r="N141" s="228"/>
      <c r="O141" s="226"/>
      <c r="P141" s="228"/>
      <c r="Q141" s="226"/>
      <c r="R141" s="228"/>
      <c r="S141" s="226"/>
      <c r="T141" s="199"/>
      <c r="U141" s="226"/>
      <c r="V141" s="199"/>
      <c r="W141" s="226"/>
      <c r="X141" s="226"/>
      <c r="Y141" s="226"/>
      <c r="Z141" s="228"/>
      <c r="AA141" s="228"/>
      <c r="AB141" s="199"/>
      <c r="AC141" s="199"/>
      <c r="AD141" s="199"/>
      <c r="AE141" s="228"/>
      <c r="AF141" s="228"/>
      <c r="AG141" s="272"/>
      <c r="AH141" s="227"/>
      <c r="AI141" s="245"/>
      <c r="AJ141" s="227"/>
      <c r="AK141" s="245"/>
      <c r="AL141" s="227"/>
      <c r="AM141" s="245"/>
      <c r="AN141" s="227"/>
      <c r="AO141" s="227"/>
      <c r="AP141" s="227"/>
      <c r="AQ141" s="227"/>
      <c r="AR141" s="227"/>
      <c r="AS141" s="227"/>
      <c r="AT141" s="228"/>
      <c r="AU141" s="228"/>
      <c r="AV141" s="197"/>
      <c r="AW141" s="197"/>
      <c r="AX141" s="197"/>
      <c r="AZ141" s="197"/>
    </row>
    <row r="142" spans="1:52">
      <c r="A142" s="199"/>
      <c r="B142" s="199"/>
      <c r="C142" s="199"/>
      <c r="D142" s="226"/>
      <c r="E142" s="226"/>
      <c r="F142" s="228"/>
      <c r="G142" s="226"/>
      <c r="H142" s="228"/>
      <c r="I142" s="228"/>
      <c r="J142" s="226"/>
      <c r="K142" s="228"/>
      <c r="L142" s="199"/>
      <c r="M142" s="226"/>
      <c r="N142" s="228"/>
      <c r="O142" s="226"/>
      <c r="P142" s="228"/>
      <c r="Q142" s="226"/>
      <c r="R142" s="228"/>
      <c r="S142" s="226"/>
      <c r="T142" s="199"/>
      <c r="U142" s="226"/>
      <c r="V142" s="199"/>
      <c r="W142" s="226"/>
      <c r="X142" s="226"/>
      <c r="Y142" s="226"/>
      <c r="Z142" s="228"/>
      <c r="AA142" s="228"/>
      <c r="AB142" s="199"/>
      <c r="AC142" s="199"/>
      <c r="AD142" s="199"/>
      <c r="AE142" s="228"/>
      <c r="AF142" s="228"/>
      <c r="AG142" s="272"/>
      <c r="AH142" s="227"/>
      <c r="AI142" s="245"/>
      <c r="AJ142" s="227"/>
      <c r="AK142" s="245"/>
      <c r="AL142" s="227"/>
      <c r="AM142" s="245"/>
      <c r="AN142" s="227"/>
      <c r="AO142" s="227"/>
      <c r="AP142" s="227"/>
      <c r="AQ142" s="227"/>
      <c r="AR142" s="227"/>
      <c r="AS142" s="227"/>
      <c r="AT142" s="228"/>
      <c r="AU142" s="228"/>
      <c r="AV142" s="197"/>
      <c r="AW142" s="197"/>
      <c r="AX142" s="197"/>
      <c r="AZ142" s="197"/>
    </row>
    <row r="143" spans="1:52">
      <c r="A143" s="199"/>
      <c r="B143" s="199"/>
      <c r="C143" s="199"/>
      <c r="D143" s="226"/>
      <c r="E143" s="226"/>
      <c r="F143" s="228"/>
      <c r="G143" s="226"/>
      <c r="H143" s="228"/>
      <c r="I143" s="228"/>
      <c r="J143" s="226"/>
      <c r="K143" s="228"/>
      <c r="L143" s="199"/>
      <c r="M143" s="226"/>
      <c r="N143" s="228"/>
      <c r="O143" s="226"/>
      <c r="P143" s="228"/>
      <c r="Q143" s="226"/>
      <c r="R143" s="228"/>
      <c r="S143" s="226"/>
      <c r="T143" s="199"/>
      <c r="U143" s="226"/>
      <c r="V143" s="199"/>
      <c r="W143" s="226"/>
      <c r="X143" s="226"/>
      <c r="Y143" s="226"/>
      <c r="Z143" s="228"/>
      <c r="AA143" s="228"/>
      <c r="AB143" s="199"/>
      <c r="AC143" s="199"/>
      <c r="AD143" s="199"/>
      <c r="AE143" s="228"/>
      <c r="AF143" s="228"/>
      <c r="AG143" s="272"/>
      <c r="AH143" s="227"/>
      <c r="AI143" s="245"/>
      <c r="AJ143" s="227"/>
      <c r="AK143" s="245"/>
      <c r="AL143" s="227"/>
      <c r="AM143" s="245"/>
      <c r="AN143" s="227"/>
      <c r="AO143" s="227"/>
      <c r="AP143" s="227"/>
      <c r="AQ143" s="227"/>
      <c r="AR143" s="227"/>
      <c r="AS143" s="227"/>
      <c r="AT143" s="228"/>
      <c r="AU143" s="228"/>
      <c r="AV143" s="197"/>
      <c r="AW143" s="197"/>
      <c r="AX143" s="197"/>
      <c r="AZ143" s="197"/>
    </row>
    <row r="144" spans="1:52">
      <c r="A144" s="199"/>
      <c r="B144" s="199"/>
      <c r="C144" s="199"/>
      <c r="D144" s="226"/>
      <c r="E144" s="226"/>
      <c r="F144" s="228"/>
      <c r="G144" s="226"/>
      <c r="H144" s="228"/>
      <c r="I144" s="228"/>
      <c r="J144" s="226"/>
      <c r="K144" s="228"/>
      <c r="L144" s="199"/>
      <c r="M144" s="226"/>
      <c r="N144" s="228"/>
      <c r="O144" s="226"/>
      <c r="P144" s="228"/>
      <c r="Q144" s="226"/>
      <c r="R144" s="228"/>
      <c r="S144" s="226"/>
      <c r="T144" s="199"/>
      <c r="U144" s="226"/>
      <c r="V144" s="199"/>
      <c r="W144" s="226"/>
      <c r="X144" s="226"/>
      <c r="Y144" s="226"/>
      <c r="Z144" s="228"/>
      <c r="AA144" s="228"/>
      <c r="AB144" s="199"/>
      <c r="AC144" s="199"/>
      <c r="AD144" s="199"/>
      <c r="AE144" s="228"/>
      <c r="AF144" s="228"/>
      <c r="AG144" s="272"/>
      <c r="AH144" s="227"/>
      <c r="AI144" s="245"/>
      <c r="AJ144" s="227"/>
      <c r="AK144" s="245"/>
      <c r="AL144" s="227"/>
      <c r="AM144" s="245"/>
      <c r="AN144" s="227"/>
      <c r="AO144" s="227"/>
      <c r="AP144" s="227"/>
      <c r="AQ144" s="227"/>
      <c r="AR144" s="227"/>
      <c r="AS144" s="227"/>
      <c r="AT144" s="228"/>
      <c r="AU144" s="228"/>
      <c r="AV144" s="197"/>
      <c r="AW144" s="197"/>
      <c r="AX144" s="197"/>
      <c r="AZ144" s="197"/>
    </row>
    <row r="145" spans="1:52">
      <c r="A145" s="199"/>
      <c r="B145" s="199"/>
      <c r="C145" s="199"/>
      <c r="D145" s="226"/>
      <c r="E145" s="226"/>
      <c r="F145" s="228"/>
      <c r="G145" s="226"/>
      <c r="H145" s="228"/>
      <c r="I145" s="228"/>
      <c r="J145" s="226"/>
      <c r="K145" s="228"/>
      <c r="L145" s="199"/>
      <c r="M145" s="226"/>
      <c r="N145" s="228"/>
      <c r="O145" s="226"/>
      <c r="P145" s="228"/>
      <c r="Q145" s="226"/>
      <c r="R145" s="228"/>
      <c r="S145" s="226"/>
      <c r="T145" s="199"/>
      <c r="U145" s="226"/>
      <c r="V145" s="199"/>
      <c r="W145" s="226"/>
      <c r="X145" s="226"/>
      <c r="Y145" s="226"/>
      <c r="Z145" s="228"/>
      <c r="AA145" s="228"/>
      <c r="AB145" s="199"/>
      <c r="AC145" s="199"/>
      <c r="AD145" s="199"/>
      <c r="AE145" s="228"/>
      <c r="AF145" s="228"/>
      <c r="AG145" s="272"/>
      <c r="AH145" s="227"/>
      <c r="AI145" s="245"/>
      <c r="AJ145" s="227"/>
      <c r="AK145" s="245"/>
      <c r="AL145" s="227"/>
      <c r="AM145" s="245"/>
      <c r="AN145" s="227"/>
      <c r="AO145" s="227"/>
      <c r="AP145" s="227"/>
      <c r="AQ145" s="227"/>
      <c r="AR145" s="227"/>
      <c r="AS145" s="227"/>
      <c r="AT145" s="228"/>
      <c r="AU145" s="228"/>
      <c r="AV145" s="197"/>
      <c r="AW145" s="197"/>
      <c r="AX145" s="197"/>
      <c r="AZ145" s="197"/>
    </row>
    <row r="146" spans="1:52">
      <c r="A146" s="199"/>
      <c r="B146" s="199"/>
      <c r="C146" s="199"/>
      <c r="D146" s="226"/>
      <c r="E146" s="226"/>
      <c r="F146" s="228"/>
      <c r="G146" s="226"/>
      <c r="H146" s="228"/>
      <c r="I146" s="228"/>
      <c r="J146" s="226"/>
      <c r="K146" s="228"/>
      <c r="L146" s="199"/>
      <c r="M146" s="226"/>
      <c r="N146" s="228"/>
      <c r="O146" s="226"/>
      <c r="P146" s="228"/>
      <c r="Q146" s="226"/>
      <c r="R146" s="228"/>
      <c r="S146" s="226"/>
      <c r="T146" s="199"/>
      <c r="U146" s="226"/>
      <c r="V146" s="199"/>
      <c r="W146" s="226"/>
      <c r="X146" s="226"/>
      <c r="Y146" s="226"/>
      <c r="Z146" s="228"/>
      <c r="AA146" s="228"/>
      <c r="AB146" s="199"/>
      <c r="AC146" s="199"/>
      <c r="AD146" s="199"/>
      <c r="AE146" s="228"/>
      <c r="AF146" s="228"/>
      <c r="AG146" s="272"/>
      <c r="AH146" s="227"/>
      <c r="AI146" s="245"/>
      <c r="AJ146" s="227"/>
      <c r="AK146" s="245"/>
      <c r="AL146" s="227"/>
      <c r="AM146" s="245"/>
      <c r="AN146" s="227"/>
      <c r="AO146" s="227"/>
      <c r="AP146" s="227"/>
      <c r="AQ146" s="227"/>
      <c r="AR146" s="227"/>
      <c r="AS146" s="227"/>
      <c r="AT146" s="228"/>
      <c r="AU146" s="228"/>
      <c r="AV146" s="197"/>
      <c r="AW146" s="197"/>
      <c r="AX146" s="197"/>
      <c r="AZ146" s="197"/>
    </row>
    <row r="147" spans="1:52">
      <c r="A147" s="199"/>
      <c r="B147" s="199"/>
      <c r="C147" s="199"/>
      <c r="D147" s="226"/>
      <c r="E147" s="226"/>
      <c r="F147" s="228"/>
      <c r="G147" s="226"/>
      <c r="H147" s="228"/>
      <c r="I147" s="228"/>
      <c r="J147" s="226"/>
      <c r="K147" s="228"/>
      <c r="L147" s="199"/>
      <c r="M147" s="226"/>
      <c r="N147" s="228"/>
      <c r="O147" s="226"/>
      <c r="P147" s="228"/>
      <c r="Q147" s="226"/>
      <c r="R147" s="228"/>
      <c r="S147" s="226"/>
      <c r="T147" s="199"/>
      <c r="U147" s="226"/>
      <c r="V147" s="199"/>
      <c r="W147" s="226"/>
      <c r="X147" s="226"/>
      <c r="Y147" s="226"/>
      <c r="Z147" s="228"/>
      <c r="AA147" s="228"/>
      <c r="AB147" s="199"/>
      <c r="AC147" s="199"/>
      <c r="AD147" s="199"/>
      <c r="AE147" s="228"/>
      <c r="AF147" s="228"/>
      <c r="AG147" s="272"/>
      <c r="AH147" s="227"/>
      <c r="AI147" s="245"/>
      <c r="AJ147" s="227"/>
      <c r="AK147" s="245"/>
      <c r="AL147" s="227"/>
      <c r="AM147" s="245"/>
      <c r="AN147" s="227"/>
      <c r="AO147" s="227"/>
      <c r="AP147" s="227"/>
      <c r="AQ147" s="227"/>
      <c r="AR147" s="227"/>
      <c r="AS147" s="227"/>
      <c r="AT147" s="228"/>
      <c r="AU147" s="228"/>
      <c r="AV147" s="197"/>
      <c r="AW147" s="197"/>
      <c r="AX147" s="197"/>
      <c r="AZ147" s="197"/>
    </row>
    <row r="148" spans="1:52">
      <c r="A148" s="199"/>
      <c r="B148" s="199"/>
      <c r="C148" s="199"/>
      <c r="D148" s="226"/>
      <c r="E148" s="226"/>
      <c r="F148" s="228"/>
      <c r="G148" s="226"/>
      <c r="H148" s="228"/>
      <c r="I148" s="228"/>
      <c r="J148" s="226"/>
      <c r="K148" s="228"/>
      <c r="L148" s="199"/>
      <c r="M148" s="226"/>
      <c r="N148" s="228"/>
      <c r="O148" s="226"/>
      <c r="P148" s="228"/>
      <c r="Q148" s="226"/>
      <c r="R148" s="228"/>
      <c r="S148" s="226"/>
      <c r="T148" s="199"/>
      <c r="U148" s="226"/>
      <c r="V148" s="199"/>
      <c r="W148" s="226"/>
      <c r="X148" s="226"/>
      <c r="Y148" s="226"/>
      <c r="Z148" s="228"/>
      <c r="AA148" s="228"/>
      <c r="AB148" s="199"/>
      <c r="AC148" s="199"/>
      <c r="AD148" s="199"/>
      <c r="AE148" s="228"/>
      <c r="AF148" s="228"/>
      <c r="AG148" s="272"/>
      <c r="AH148" s="227"/>
      <c r="AI148" s="245"/>
      <c r="AJ148" s="227"/>
      <c r="AK148" s="245"/>
      <c r="AL148" s="227"/>
      <c r="AM148" s="245"/>
      <c r="AN148" s="227"/>
      <c r="AO148" s="227"/>
      <c r="AP148" s="227"/>
      <c r="AQ148" s="227"/>
      <c r="AR148" s="227"/>
      <c r="AS148" s="227"/>
      <c r="AT148" s="228"/>
      <c r="AU148" s="228"/>
      <c r="AV148" s="197"/>
      <c r="AW148" s="197"/>
      <c r="AX148" s="197"/>
      <c r="AZ148" s="197"/>
    </row>
    <row r="149" spans="1:52">
      <c r="A149" s="199"/>
      <c r="B149" s="199"/>
      <c r="C149" s="199"/>
      <c r="D149" s="226"/>
      <c r="E149" s="226"/>
      <c r="F149" s="228"/>
      <c r="G149" s="226"/>
      <c r="H149" s="228"/>
      <c r="I149" s="228"/>
      <c r="J149" s="226"/>
      <c r="K149" s="228"/>
      <c r="L149" s="199"/>
      <c r="M149" s="226"/>
      <c r="N149" s="228"/>
      <c r="O149" s="226"/>
      <c r="P149" s="228"/>
      <c r="Q149" s="226"/>
      <c r="R149" s="228"/>
      <c r="S149" s="226"/>
      <c r="T149" s="199"/>
      <c r="U149" s="226"/>
      <c r="V149" s="199"/>
      <c r="W149" s="226"/>
      <c r="X149" s="226"/>
      <c r="Y149" s="226"/>
      <c r="Z149" s="228"/>
      <c r="AA149" s="228"/>
      <c r="AB149" s="199"/>
      <c r="AC149" s="199"/>
      <c r="AD149" s="199"/>
      <c r="AE149" s="228"/>
      <c r="AF149" s="228"/>
      <c r="AG149" s="272"/>
      <c r="AH149" s="227"/>
      <c r="AI149" s="245"/>
      <c r="AJ149" s="227"/>
      <c r="AK149" s="245"/>
      <c r="AL149" s="227"/>
      <c r="AM149" s="245"/>
      <c r="AN149" s="227"/>
      <c r="AO149" s="227"/>
      <c r="AP149" s="227"/>
      <c r="AQ149" s="227"/>
      <c r="AR149" s="227"/>
      <c r="AS149" s="227"/>
      <c r="AT149" s="228"/>
      <c r="AU149" s="228"/>
      <c r="AV149" s="197"/>
      <c r="AW149" s="197"/>
      <c r="AX149" s="197"/>
      <c r="AZ149" s="197"/>
    </row>
    <row r="150" spans="1:52">
      <c r="A150" s="199"/>
      <c r="B150" s="199"/>
      <c r="C150" s="199"/>
      <c r="D150" s="226"/>
      <c r="E150" s="226"/>
      <c r="F150" s="228"/>
      <c r="G150" s="226"/>
      <c r="H150" s="228"/>
      <c r="I150" s="228"/>
      <c r="J150" s="226"/>
      <c r="K150" s="228"/>
      <c r="L150" s="199"/>
      <c r="M150" s="226"/>
      <c r="N150" s="228"/>
      <c r="O150" s="226"/>
      <c r="P150" s="228"/>
      <c r="Q150" s="226"/>
      <c r="R150" s="228"/>
      <c r="S150" s="226"/>
      <c r="T150" s="199"/>
      <c r="U150" s="226"/>
      <c r="V150" s="199"/>
      <c r="W150" s="226"/>
      <c r="X150" s="226"/>
      <c r="Y150" s="226"/>
      <c r="Z150" s="228"/>
      <c r="AA150" s="228"/>
      <c r="AB150" s="199"/>
      <c r="AC150" s="199"/>
      <c r="AD150" s="199"/>
      <c r="AE150" s="228"/>
      <c r="AF150" s="228"/>
      <c r="AG150" s="272"/>
      <c r="AH150" s="227"/>
      <c r="AI150" s="245"/>
      <c r="AJ150" s="227"/>
      <c r="AK150" s="245"/>
      <c r="AL150" s="227"/>
      <c r="AM150" s="245"/>
      <c r="AN150" s="227"/>
      <c r="AO150" s="227"/>
      <c r="AP150" s="227"/>
      <c r="AQ150" s="227"/>
      <c r="AR150" s="227"/>
      <c r="AS150" s="227"/>
      <c r="AT150" s="228"/>
      <c r="AU150" s="228"/>
      <c r="AV150" s="197"/>
      <c r="AW150" s="197"/>
      <c r="AX150" s="197"/>
      <c r="AZ150" s="197"/>
    </row>
    <row r="151" spans="1:52">
      <c r="A151" s="199"/>
      <c r="B151" s="199"/>
      <c r="C151" s="199"/>
      <c r="D151" s="226"/>
      <c r="E151" s="226"/>
      <c r="F151" s="228"/>
      <c r="G151" s="226"/>
      <c r="H151" s="228"/>
      <c r="I151" s="228"/>
      <c r="J151" s="226"/>
      <c r="K151" s="228"/>
      <c r="L151" s="199"/>
      <c r="M151" s="226"/>
      <c r="N151" s="228"/>
      <c r="O151" s="226"/>
      <c r="P151" s="228"/>
      <c r="Q151" s="226"/>
      <c r="R151" s="228"/>
      <c r="S151" s="226"/>
      <c r="T151" s="199"/>
      <c r="U151" s="226"/>
      <c r="V151" s="199"/>
      <c r="W151" s="226"/>
      <c r="X151" s="226"/>
      <c r="Y151" s="226"/>
      <c r="Z151" s="228"/>
      <c r="AA151" s="228"/>
      <c r="AB151" s="199"/>
      <c r="AC151" s="199"/>
      <c r="AD151" s="199"/>
      <c r="AE151" s="228"/>
      <c r="AF151" s="228"/>
      <c r="AG151" s="272"/>
      <c r="AH151" s="227"/>
      <c r="AI151" s="245"/>
      <c r="AJ151" s="227"/>
      <c r="AK151" s="245"/>
      <c r="AL151" s="227"/>
      <c r="AM151" s="245"/>
      <c r="AN151" s="227"/>
      <c r="AO151" s="227"/>
      <c r="AP151" s="227"/>
      <c r="AQ151" s="227"/>
      <c r="AR151" s="227"/>
      <c r="AS151" s="227"/>
      <c r="AT151" s="228"/>
      <c r="AU151" s="228"/>
      <c r="AV151" s="197"/>
      <c r="AW151" s="197"/>
      <c r="AX151" s="197"/>
      <c r="AZ151" s="197"/>
    </row>
    <row r="152" spans="1:52">
      <c r="A152" s="199"/>
      <c r="B152" s="199"/>
      <c r="C152" s="199"/>
      <c r="D152" s="226"/>
      <c r="E152" s="226"/>
      <c r="F152" s="228"/>
      <c r="G152" s="226"/>
      <c r="H152" s="228"/>
      <c r="I152" s="228"/>
      <c r="J152" s="226"/>
      <c r="K152" s="228"/>
      <c r="L152" s="199"/>
      <c r="M152" s="226"/>
      <c r="N152" s="228"/>
      <c r="O152" s="226"/>
      <c r="P152" s="228"/>
      <c r="Q152" s="226"/>
      <c r="R152" s="228"/>
      <c r="S152" s="226"/>
      <c r="T152" s="199"/>
      <c r="U152" s="226"/>
      <c r="V152" s="199"/>
      <c r="W152" s="226"/>
      <c r="X152" s="226"/>
      <c r="Y152" s="226"/>
      <c r="Z152" s="228"/>
      <c r="AA152" s="228"/>
      <c r="AB152" s="199"/>
      <c r="AC152" s="199"/>
      <c r="AD152" s="199"/>
      <c r="AE152" s="228"/>
      <c r="AF152" s="228"/>
      <c r="AG152" s="272"/>
      <c r="AH152" s="227"/>
      <c r="AI152" s="245"/>
      <c r="AJ152" s="227"/>
      <c r="AK152" s="245"/>
      <c r="AL152" s="227"/>
      <c r="AM152" s="245"/>
      <c r="AN152" s="227"/>
      <c r="AO152" s="227"/>
      <c r="AP152" s="227"/>
      <c r="AQ152" s="227"/>
      <c r="AR152" s="227"/>
      <c r="AS152" s="227"/>
      <c r="AT152" s="228"/>
      <c r="AU152" s="228"/>
      <c r="AV152" s="197"/>
      <c r="AW152" s="197"/>
      <c r="AX152" s="197"/>
      <c r="AZ152" s="197"/>
    </row>
    <row r="153" spans="1:52">
      <c r="A153" s="199"/>
      <c r="B153" s="199"/>
      <c r="C153" s="199"/>
      <c r="D153" s="226"/>
      <c r="E153" s="226"/>
      <c r="F153" s="228"/>
      <c r="G153" s="226"/>
      <c r="H153" s="228"/>
      <c r="I153" s="228"/>
      <c r="J153" s="226"/>
      <c r="K153" s="228"/>
      <c r="L153" s="199"/>
      <c r="M153" s="226"/>
      <c r="N153" s="228"/>
      <c r="O153" s="226"/>
      <c r="P153" s="228"/>
      <c r="Q153" s="226"/>
      <c r="R153" s="228"/>
      <c r="S153" s="226"/>
      <c r="T153" s="199"/>
      <c r="U153" s="226"/>
      <c r="V153" s="199"/>
      <c r="W153" s="226"/>
      <c r="X153" s="226"/>
      <c r="Y153" s="226"/>
      <c r="Z153" s="228"/>
      <c r="AA153" s="228"/>
      <c r="AB153" s="199"/>
      <c r="AC153" s="199"/>
      <c r="AD153" s="199"/>
      <c r="AE153" s="228"/>
      <c r="AF153" s="228"/>
      <c r="AG153" s="272"/>
      <c r="AH153" s="227"/>
      <c r="AI153" s="245"/>
      <c r="AJ153" s="227"/>
      <c r="AK153" s="245"/>
      <c r="AL153" s="227"/>
      <c r="AM153" s="245"/>
      <c r="AN153" s="227"/>
      <c r="AO153" s="227"/>
      <c r="AP153" s="227"/>
      <c r="AQ153" s="227"/>
      <c r="AR153" s="227"/>
      <c r="AS153" s="227"/>
      <c r="AT153" s="228"/>
      <c r="AU153" s="228"/>
      <c r="AV153" s="197"/>
      <c r="AW153" s="197"/>
      <c r="AX153" s="197"/>
      <c r="AZ153" s="197"/>
    </row>
    <row r="154" spans="1:52">
      <c r="A154" s="199"/>
      <c r="B154" s="199"/>
      <c r="C154" s="199"/>
      <c r="D154" s="226"/>
      <c r="E154" s="226"/>
      <c r="F154" s="228"/>
      <c r="G154" s="226"/>
      <c r="H154" s="228"/>
      <c r="I154" s="228"/>
      <c r="J154" s="226"/>
      <c r="K154" s="228"/>
      <c r="L154" s="199"/>
      <c r="M154" s="226"/>
      <c r="N154" s="228"/>
      <c r="O154" s="226"/>
      <c r="P154" s="228"/>
      <c r="Q154" s="226"/>
      <c r="R154" s="228"/>
      <c r="S154" s="226"/>
      <c r="T154" s="199"/>
      <c r="U154" s="226"/>
      <c r="V154" s="199"/>
      <c r="W154" s="226"/>
      <c r="X154" s="226"/>
      <c r="Y154" s="226"/>
      <c r="Z154" s="228"/>
      <c r="AA154" s="228"/>
      <c r="AB154" s="199"/>
      <c r="AC154" s="199"/>
      <c r="AD154" s="199"/>
      <c r="AE154" s="228"/>
      <c r="AF154" s="228"/>
      <c r="AG154" s="272"/>
      <c r="AH154" s="227"/>
      <c r="AI154" s="245"/>
      <c r="AJ154" s="227"/>
      <c r="AK154" s="245"/>
      <c r="AL154" s="227"/>
      <c r="AM154" s="245"/>
      <c r="AN154" s="227"/>
      <c r="AO154" s="227"/>
      <c r="AP154" s="227"/>
      <c r="AQ154" s="227"/>
      <c r="AR154" s="227"/>
      <c r="AS154" s="227"/>
      <c r="AT154" s="228"/>
      <c r="AU154" s="228"/>
      <c r="AV154" s="197"/>
      <c r="AW154" s="197"/>
      <c r="AX154" s="197"/>
      <c r="AZ154" s="197"/>
    </row>
    <row r="155" spans="1:52">
      <c r="A155" s="199"/>
      <c r="B155" s="199"/>
      <c r="C155" s="199"/>
      <c r="D155" s="226"/>
      <c r="E155" s="226"/>
      <c r="F155" s="228"/>
      <c r="G155" s="226"/>
      <c r="H155" s="228"/>
      <c r="I155" s="228"/>
      <c r="J155" s="226"/>
      <c r="K155" s="228"/>
      <c r="L155" s="199"/>
      <c r="M155" s="226"/>
      <c r="N155" s="228"/>
      <c r="O155" s="226"/>
      <c r="P155" s="228"/>
      <c r="Q155" s="226"/>
      <c r="R155" s="228"/>
      <c r="S155" s="226"/>
      <c r="T155" s="199"/>
      <c r="U155" s="226"/>
      <c r="V155" s="199"/>
      <c r="W155" s="226"/>
      <c r="X155" s="226"/>
      <c r="Y155" s="226"/>
      <c r="Z155" s="228"/>
      <c r="AA155" s="228"/>
      <c r="AB155" s="199"/>
      <c r="AC155" s="199"/>
      <c r="AD155" s="199"/>
      <c r="AE155" s="228"/>
      <c r="AF155" s="228"/>
      <c r="AG155" s="272"/>
      <c r="AH155" s="227"/>
      <c r="AI155" s="245"/>
      <c r="AJ155" s="227"/>
      <c r="AK155" s="245"/>
      <c r="AL155" s="227"/>
      <c r="AM155" s="245"/>
      <c r="AN155" s="227"/>
      <c r="AO155" s="227"/>
      <c r="AP155" s="227"/>
      <c r="AQ155" s="227"/>
      <c r="AR155" s="227"/>
      <c r="AS155" s="227"/>
      <c r="AT155" s="228"/>
      <c r="AU155" s="228"/>
      <c r="AV155" s="197"/>
      <c r="AW155" s="197"/>
      <c r="AX155" s="197"/>
      <c r="AZ155" s="197"/>
    </row>
    <row r="156" spans="1:52">
      <c r="A156" s="199"/>
      <c r="B156" s="199"/>
      <c r="C156" s="199"/>
      <c r="D156" s="226"/>
      <c r="E156" s="226"/>
      <c r="F156" s="228"/>
      <c r="G156" s="226"/>
      <c r="H156" s="228"/>
      <c r="I156" s="228"/>
      <c r="J156" s="226"/>
      <c r="K156" s="228"/>
      <c r="L156" s="199"/>
      <c r="M156" s="226"/>
      <c r="N156" s="228"/>
      <c r="O156" s="226"/>
      <c r="P156" s="228"/>
      <c r="Q156" s="226"/>
      <c r="R156" s="228"/>
      <c r="S156" s="226"/>
      <c r="T156" s="199"/>
      <c r="U156" s="226"/>
      <c r="V156" s="199"/>
      <c r="W156" s="226"/>
      <c r="X156" s="226"/>
      <c r="Y156" s="226"/>
      <c r="Z156" s="228"/>
      <c r="AA156" s="228"/>
      <c r="AB156" s="199"/>
      <c r="AC156" s="199"/>
      <c r="AD156" s="199"/>
      <c r="AE156" s="228"/>
      <c r="AF156" s="228"/>
      <c r="AG156" s="272"/>
      <c r="AH156" s="227"/>
      <c r="AI156" s="245"/>
      <c r="AJ156" s="227"/>
      <c r="AK156" s="245"/>
      <c r="AL156" s="227"/>
      <c r="AM156" s="245"/>
      <c r="AN156" s="227"/>
      <c r="AO156" s="227"/>
      <c r="AP156" s="227"/>
      <c r="AQ156" s="227"/>
      <c r="AR156" s="227"/>
      <c r="AS156" s="227"/>
      <c r="AT156" s="228"/>
      <c r="AU156" s="228"/>
      <c r="AV156" s="197"/>
      <c r="AW156" s="197"/>
      <c r="AX156" s="197"/>
      <c r="AZ156" s="197"/>
    </row>
    <row r="157" spans="1:52">
      <c r="A157" s="199"/>
      <c r="B157" s="199"/>
      <c r="C157" s="199"/>
      <c r="D157" s="226"/>
      <c r="E157" s="226"/>
      <c r="F157" s="228"/>
      <c r="G157" s="226"/>
      <c r="H157" s="228"/>
      <c r="I157" s="228"/>
      <c r="J157" s="226"/>
      <c r="K157" s="228"/>
      <c r="L157" s="199"/>
      <c r="M157" s="226"/>
      <c r="N157" s="228"/>
      <c r="O157" s="226"/>
      <c r="P157" s="228"/>
      <c r="Q157" s="226"/>
      <c r="R157" s="228"/>
      <c r="S157" s="226"/>
      <c r="T157" s="199"/>
      <c r="U157" s="226"/>
      <c r="V157" s="199"/>
      <c r="W157" s="226"/>
      <c r="X157" s="226"/>
      <c r="Y157" s="226"/>
      <c r="Z157" s="228"/>
      <c r="AA157" s="228"/>
      <c r="AB157" s="199"/>
      <c r="AC157" s="199"/>
      <c r="AD157" s="199"/>
      <c r="AE157" s="228"/>
      <c r="AF157" s="228"/>
      <c r="AG157" s="272"/>
      <c r="AH157" s="227"/>
      <c r="AI157" s="245"/>
      <c r="AJ157" s="227"/>
      <c r="AK157" s="245"/>
      <c r="AL157" s="227"/>
      <c r="AM157" s="245"/>
      <c r="AN157" s="227"/>
      <c r="AO157" s="227"/>
      <c r="AP157" s="227"/>
      <c r="AQ157" s="227"/>
      <c r="AR157" s="227"/>
      <c r="AS157" s="227"/>
      <c r="AT157" s="228"/>
      <c r="AU157" s="228"/>
      <c r="AV157" s="197"/>
      <c r="AW157" s="197"/>
      <c r="AX157" s="197"/>
      <c r="AZ157" s="197"/>
    </row>
    <row r="158" spans="1:52">
      <c r="A158" s="199"/>
      <c r="B158" s="199"/>
      <c r="C158" s="199"/>
      <c r="D158" s="226"/>
      <c r="E158" s="226"/>
      <c r="F158" s="228"/>
      <c r="G158" s="226"/>
      <c r="H158" s="228"/>
      <c r="I158" s="228"/>
      <c r="J158" s="226"/>
      <c r="K158" s="228"/>
      <c r="L158" s="199"/>
      <c r="M158" s="226"/>
      <c r="N158" s="228"/>
      <c r="O158" s="226"/>
      <c r="P158" s="228"/>
      <c r="Q158" s="226"/>
      <c r="R158" s="228"/>
      <c r="S158" s="226"/>
      <c r="T158" s="199"/>
      <c r="U158" s="226"/>
      <c r="V158" s="199"/>
      <c r="W158" s="226"/>
      <c r="X158" s="226"/>
      <c r="Y158" s="226"/>
      <c r="Z158" s="228"/>
      <c r="AA158" s="228"/>
      <c r="AB158" s="199"/>
      <c r="AC158" s="199"/>
      <c r="AD158" s="199"/>
      <c r="AE158" s="228"/>
      <c r="AF158" s="228"/>
      <c r="AG158" s="272"/>
      <c r="AH158" s="227"/>
      <c r="AI158" s="245"/>
      <c r="AJ158" s="227"/>
      <c r="AK158" s="245"/>
      <c r="AL158" s="227"/>
      <c r="AM158" s="245"/>
      <c r="AN158" s="227"/>
      <c r="AO158" s="227"/>
      <c r="AP158" s="227"/>
      <c r="AQ158" s="227"/>
      <c r="AR158" s="227"/>
      <c r="AS158" s="227"/>
      <c r="AT158" s="228"/>
      <c r="AU158" s="228"/>
      <c r="AV158" s="197"/>
      <c r="AW158" s="197"/>
      <c r="AX158" s="197"/>
      <c r="AZ158" s="197"/>
    </row>
    <row r="159" spans="1:52">
      <c r="A159" s="199"/>
      <c r="B159" s="199"/>
      <c r="C159" s="199"/>
      <c r="D159" s="226"/>
      <c r="E159" s="226"/>
      <c r="F159" s="228"/>
      <c r="G159" s="226"/>
      <c r="H159" s="228"/>
      <c r="I159" s="228"/>
      <c r="J159" s="226"/>
      <c r="K159" s="228"/>
      <c r="L159" s="199"/>
      <c r="M159" s="226"/>
      <c r="N159" s="228"/>
      <c r="O159" s="226"/>
      <c r="P159" s="228"/>
      <c r="Q159" s="226"/>
      <c r="R159" s="228"/>
      <c r="S159" s="226"/>
      <c r="T159" s="199"/>
      <c r="U159" s="226"/>
      <c r="V159" s="199"/>
      <c r="W159" s="226"/>
      <c r="X159" s="226"/>
      <c r="Y159" s="226"/>
      <c r="Z159" s="228"/>
      <c r="AA159" s="228"/>
      <c r="AB159" s="199"/>
      <c r="AC159" s="199"/>
      <c r="AD159" s="199"/>
      <c r="AE159" s="228"/>
      <c r="AF159" s="228"/>
      <c r="AG159" s="272"/>
      <c r="AH159" s="227"/>
      <c r="AI159" s="245"/>
      <c r="AJ159" s="227"/>
      <c r="AK159" s="245"/>
      <c r="AL159" s="227"/>
      <c r="AM159" s="245"/>
      <c r="AN159" s="227"/>
      <c r="AO159" s="227"/>
      <c r="AP159" s="227"/>
      <c r="AQ159" s="227"/>
      <c r="AR159" s="227"/>
      <c r="AS159" s="227"/>
      <c r="AT159" s="228"/>
      <c r="AU159" s="228"/>
      <c r="AV159" s="197"/>
      <c r="AW159" s="197"/>
      <c r="AX159" s="197"/>
      <c r="AZ159" s="197"/>
    </row>
    <row r="160" spans="1:52">
      <c r="A160" s="199"/>
      <c r="B160" s="199"/>
      <c r="C160" s="199"/>
      <c r="D160" s="226"/>
      <c r="E160" s="226"/>
      <c r="F160" s="228"/>
      <c r="G160" s="226"/>
      <c r="H160" s="228"/>
      <c r="I160" s="228"/>
      <c r="J160" s="226"/>
      <c r="K160" s="228"/>
      <c r="L160" s="199"/>
      <c r="M160" s="226"/>
      <c r="N160" s="228"/>
      <c r="O160" s="226"/>
      <c r="P160" s="228"/>
      <c r="Q160" s="226"/>
      <c r="R160" s="228"/>
      <c r="S160" s="226"/>
      <c r="T160" s="199"/>
      <c r="U160" s="226"/>
      <c r="V160" s="199"/>
      <c r="W160" s="226"/>
      <c r="X160" s="226"/>
      <c r="Y160" s="226"/>
      <c r="Z160" s="228"/>
      <c r="AA160" s="228"/>
      <c r="AB160" s="199"/>
      <c r="AC160" s="199"/>
      <c r="AD160" s="199"/>
      <c r="AE160" s="228"/>
      <c r="AF160" s="228"/>
      <c r="AG160" s="272"/>
      <c r="AH160" s="227"/>
      <c r="AI160" s="245"/>
      <c r="AJ160" s="227"/>
      <c r="AK160" s="245"/>
      <c r="AL160" s="227"/>
      <c r="AM160" s="245"/>
      <c r="AN160" s="227"/>
      <c r="AO160" s="227"/>
      <c r="AP160" s="227"/>
      <c r="AQ160" s="227"/>
      <c r="AR160" s="227"/>
      <c r="AS160" s="227"/>
      <c r="AT160" s="228"/>
      <c r="AU160" s="228"/>
      <c r="AV160" s="197"/>
      <c r="AW160" s="197"/>
      <c r="AX160" s="197"/>
      <c r="AZ160" s="197"/>
    </row>
    <row r="161" spans="1:52">
      <c r="A161" s="199"/>
      <c r="B161" s="199"/>
      <c r="C161" s="199"/>
      <c r="D161" s="226"/>
      <c r="E161" s="226"/>
      <c r="F161" s="228"/>
      <c r="G161" s="226"/>
      <c r="H161" s="228"/>
      <c r="I161" s="228"/>
      <c r="J161" s="226"/>
      <c r="K161" s="228"/>
      <c r="L161" s="199"/>
      <c r="M161" s="226"/>
      <c r="N161" s="228"/>
      <c r="O161" s="226"/>
      <c r="P161" s="228"/>
      <c r="Q161" s="226"/>
      <c r="R161" s="228"/>
      <c r="S161" s="226"/>
      <c r="T161" s="199"/>
      <c r="U161" s="226"/>
      <c r="V161" s="199"/>
      <c r="W161" s="226"/>
      <c r="X161" s="226"/>
      <c r="Y161" s="226"/>
      <c r="Z161" s="228"/>
      <c r="AA161" s="228"/>
      <c r="AB161" s="199"/>
      <c r="AC161" s="199"/>
      <c r="AD161" s="199"/>
      <c r="AE161" s="228"/>
      <c r="AF161" s="228"/>
      <c r="AG161" s="272"/>
      <c r="AH161" s="227"/>
      <c r="AI161" s="245"/>
      <c r="AJ161" s="227"/>
      <c r="AK161" s="245"/>
      <c r="AL161" s="227"/>
      <c r="AM161" s="245"/>
      <c r="AN161" s="227"/>
      <c r="AO161" s="227"/>
      <c r="AP161" s="227"/>
      <c r="AQ161" s="227"/>
      <c r="AR161" s="227"/>
      <c r="AS161" s="227"/>
      <c r="AT161" s="228"/>
      <c r="AU161" s="228"/>
      <c r="AV161" s="197"/>
      <c r="AW161" s="197"/>
      <c r="AX161" s="197"/>
      <c r="AZ161" s="197"/>
    </row>
    <row r="162" spans="1:52">
      <c r="A162" s="199"/>
      <c r="B162" s="199"/>
      <c r="C162" s="199"/>
      <c r="D162" s="226"/>
      <c r="E162" s="226"/>
      <c r="F162" s="228"/>
      <c r="G162" s="226"/>
      <c r="H162" s="228"/>
      <c r="I162" s="228"/>
      <c r="J162" s="226"/>
      <c r="K162" s="228"/>
      <c r="L162" s="199"/>
      <c r="M162" s="226"/>
      <c r="N162" s="228"/>
      <c r="O162" s="226"/>
      <c r="P162" s="228"/>
      <c r="Q162" s="226"/>
      <c r="R162" s="228"/>
      <c r="S162" s="226"/>
      <c r="T162" s="199"/>
      <c r="U162" s="226"/>
      <c r="V162" s="199"/>
      <c r="W162" s="226"/>
      <c r="X162" s="226"/>
      <c r="Y162" s="226"/>
      <c r="Z162" s="228"/>
      <c r="AA162" s="228"/>
      <c r="AB162" s="199"/>
      <c r="AC162" s="199"/>
      <c r="AD162" s="199"/>
      <c r="AE162" s="228"/>
      <c r="AF162" s="228"/>
      <c r="AG162" s="272"/>
      <c r="AH162" s="227"/>
      <c r="AI162" s="245"/>
      <c r="AJ162" s="227"/>
      <c r="AK162" s="245"/>
      <c r="AL162" s="227"/>
      <c r="AM162" s="245"/>
      <c r="AN162" s="227"/>
      <c r="AO162" s="227"/>
      <c r="AP162" s="227"/>
      <c r="AQ162" s="227"/>
      <c r="AR162" s="227"/>
      <c r="AS162" s="227"/>
      <c r="AT162" s="228"/>
      <c r="AU162" s="228"/>
      <c r="AV162" s="197"/>
      <c r="AW162" s="197"/>
      <c r="AX162" s="197"/>
      <c r="AZ162" s="197"/>
    </row>
    <row r="163" spans="1:52">
      <c r="A163" s="199"/>
      <c r="B163" s="199"/>
      <c r="C163" s="199"/>
      <c r="D163" s="226"/>
      <c r="E163" s="226"/>
      <c r="F163" s="228"/>
      <c r="G163" s="226"/>
      <c r="H163" s="228"/>
      <c r="I163" s="228"/>
      <c r="J163" s="226"/>
      <c r="K163" s="228"/>
      <c r="L163" s="199"/>
      <c r="M163" s="226"/>
      <c r="N163" s="228"/>
      <c r="O163" s="226"/>
      <c r="P163" s="228"/>
      <c r="Q163" s="226"/>
      <c r="R163" s="228"/>
      <c r="S163" s="226"/>
      <c r="T163" s="199"/>
      <c r="U163" s="226"/>
      <c r="V163" s="199"/>
      <c r="W163" s="226"/>
      <c r="X163" s="226"/>
      <c r="Y163" s="226"/>
      <c r="Z163" s="228"/>
      <c r="AA163" s="228"/>
      <c r="AB163" s="199"/>
      <c r="AC163" s="199"/>
      <c r="AD163" s="199"/>
      <c r="AE163" s="228"/>
      <c r="AF163" s="228"/>
      <c r="AG163" s="272"/>
      <c r="AH163" s="227"/>
      <c r="AI163" s="245"/>
      <c r="AJ163" s="227"/>
      <c r="AK163" s="245"/>
      <c r="AL163" s="227"/>
      <c r="AM163" s="245"/>
      <c r="AN163" s="227"/>
      <c r="AO163" s="227"/>
      <c r="AP163" s="227"/>
      <c r="AQ163" s="227"/>
      <c r="AR163" s="227"/>
      <c r="AS163" s="227"/>
      <c r="AT163" s="228"/>
      <c r="AU163" s="228"/>
      <c r="AV163" s="197"/>
      <c r="AW163" s="197"/>
      <c r="AX163" s="197"/>
      <c r="AZ163" s="197"/>
    </row>
    <row r="164" spans="1:52">
      <c r="A164" s="199"/>
      <c r="B164" s="199"/>
      <c r="C164" s="199"/>
      <c r="D164" s="226"/>
      <c r="E164" s="226"/>
      <c r="F164" s="228"/>
      <c r="G164" s="226"/>
      <c r="H164" s="228"/>
      <c r="I164" s="228"/>
      <c r="J164" s="226"/>
      <c r="K164" s="228"/>
      <c r="L164" s="199"/>
      <c r="M164" s="226"/>
      <c r="N164" s="228"/>
      <c r="O164" s="226"/>
      <c r="P164" s="228"/>
      <c r="Q164" s="226"/>
      <c r="R164" s="228"/>
      <c r="S164" s="226"/>
      <c r="T164" s="199"/>
      <c r="U164" s="226"/>
      <c r="V164" s="199"/>
      <c r="W164" s="226"/>
      <c r="X164" s="226"/>
      <c r="Y164" s="226"/>
      <c r="Z164" s="228"/>
      <c r="AA164" s="228"/>
      <c r="AB164" s="199"/>
      <c r="AC164" s="199"/>
      <c r="AD164" s="199"/>
      <c r="AE164" s="228"/>
      <c r="AF164" s="228"/>
      <c r="AG164" s="272"/>
      <c r="AH164" s="227"/>
      <c r="AI164" s="245"/>
      <c r="AJ164" s="227"/>
      <c r="AK164" s="245"/>
      <c r="AL164" s="227"/>
      <c r="AM164" s="245"/>
      <c r="AN164" s="227"/>
      <c r="AO164" s="227"/>
      <c r="AP164" s="227"/>
      <c r="AQ164" s="227"/>
      <c r="AR164" s="227"/>
      <c r="AS164" s="227"/>
      <c r="AT164" s="228"/>
      <c r="AU164" s="228"/>
      <c r="AV164" s="197"/>
      <c r="AW164" s="197"/>
      <c r="AX164" s="197"/>
      <c r="AZ164" s="197"/>
    </row>
    <row r="165" spans="1:52">
      <c r="A165" s="199"/>
      <c r="B165" s="199"/>
      <c r="C165" s="199"/>
      <c r="D165" s="226"/>
      <c r="E165" s="226"/>
      <c r="F165" s="228"/>
      <c r="G165" s="226"/>
      <c r="H165" s="228"/>
      <c r="I165" s="228"/>
      <c r="J165" s="226"/>
      <c r="K165" s="228"/>
      <c r="L165" s="199"/>
      <c r="M165" s="226"/>
      <c r="N165" s="228"/>
      <c r="O165" s="226"/>
      <c r="P165" s="228"/>
      <c r="Q165" s="226"/>
      <c r="R165" s="228"/>
      <c r="S165" s="226"/>
      <c r="T165" s="199"/>
      <c r="U165" s="226"/>
      <c r="V165" s="199"/>
      <c r="W165" s="226"/>
      <c r="X165" s="226"/>
      <c r="Y165" s="226"/>
      <c r="Z165" s="228"/>
      <c r="AA165" s="228"/>
      <c r="AB165" s="199"/>
      <c r="AC165" s="199"/>
      <c r="AD165" s="199"/>
      <c r="AE165" s="228"/>
      <c r="AF165" s="228"/>
      <c r="AG165" s="272"/>
      <c r="AH165" s="227"/>
      <c r="AI165" s="245"/>
      <c r="AJ165" s="227"/>
      <c r="AK165" s="245"/>
      <c r="AL165" s="227"/>
      <c r="AM165" s="245"/>
      <c r="AN165" s="227"/>
      <c r="AO165" s="227"/>
      <c r="AP165" s="227"/>
      <c r="AQ165" s="227"/>
      <c r="AR165" s="227"/>
      <c r="AS165" s="227"/>
      <c r="AT165" s="228"/>
      <c r="AU165" s="228"/>
      <c r="AV165" s="197"/>
      <c r="AW165" s="197"/>
      <c r="AX165" s="197"/>
      <c r="AZ165" s="197"/>
    </row>
    <row r="166" spans="1:52">
      <c r="A166" s="199"/>
      <c r="B166" s="199"/>
      <c r="C166" s="199"/>
      <c r="D166" s="226"/>
      <c r="E166" s="226"/>
      <c r="F166" s="228"/>
      <c r="G166" s="226"/>
      <c r="H166" s="228"/>
      <c r="I166" s="228"/>
      <c r="J166" s="226"/>
      <c r="K166" s="228"/>
      <c r="L166" s="199"/>
      <c r="M166" s="226"/>
      <c r="N166" s="228"/>
      <c r="O166" s="226"/>
      <c r="P166" s="228"/>
      <c r="Q166" s="226"/>
      <c r="R166" s="228"/>
      <c r="S166" s="226"/>
      <c r="T166" s="199"/>
      <c r="U166" s="226"/>
      <c r="V166" s="199"/>
      <c r="W166" s="226"/>
      <c r="X166" s="226"/>
      <c r="Y166" s="226"/>
      <c r="Z166" s="228"/>
      <c r="AA166" s="228"/>
      <c r="AB166" s="199"/>
      <c r="AC166" s="199"/>
      <c r="AD166" s="199"/>
      <c r="AE166" s="228"/>
      <c r="AF166" s="228"/>
      <c r="AG166" s="272"/>
      <c r="AH166" s="227"/>
      <c r="AI166" s="245"/>
      <c r="AJ166" s="227"/>
      <c r="AK166" s="245"/>
      <c r="AL166" s="227"/>
      <c r="AM166" s="245"/>
      <c r="AN166" s="227"/>
      <c r="AO166" s="227"/>
      <c r="AP166" s="227"/>
      <c r="AQ166" s="227"/>
      <c r="AR166" s="227"/>
      <c r="AS166" s="227"/>
      <c r="AT166" s="228"/>
      <c r="AU166" s="228"/>
      <c r="AV166" s="197"/>
      <c r="AW166" s="197"/>
      <c r="AX166" s="197"/>
      <c r="AZ166" s="197"/>
    </row>
    <row r="167" spans="1:52">
      <c r="A167" s="199"/>
      <c r="B167" s="199"/>
      <c r="C167" s="199"/>
      <c r="D167" s="226"/>
      <c r="E167" s="226"/>
      <c r="F167" s="228"/>
      <c r="G167" s="226"/>
      <c r="H167" s="228"/>
      <c r="I167" s="228"/>
      <c r="J167" s="226"/>
      <c r="K167" s="228"/>
      <c r="L167" s="199"/>
      <c r="M167" s="226"/>
      <c r="N167" s="228"/>
      <c r="O167" s="226"/>
      <c r="P167" s="228"/>
      <c r="Q167" s="226"/>
      <c r="R167" s="228"/>
      <c r="S167" s="226"/>
      <c r="T167" s="199"/>
      <c r="U167" s="226"/>
      <c r="V167" s="199"/>
      <c r="W167" s="226"/>
      <c r="X167" s="226"/>
      <c r="Y167" s="226"/>
      <c r="Z167" s="228"/>
      <c r="AA167" s="228"/>
      <c r="AB167" s="199"/>
      <c r="AC167" s="199"/>
      <c r="AD167" s="199"/>
      <c r="AE167" s="228"/>
      <c r="AF167" s="228"/>
      <c r="AG167" s="272"/>
      <c r="AH167" s="227"/>
      <c r="AI167" s="245"/>
      <c r="AJ167" s="227"/>
      <c r="AK167" s="245"/>
      <c r="AL167" s="227"/>
      <c r="AM167" s="245"/>
      <c r="AN167" s="227"/>
      <c r="AO167" s="227"/>
      <c r="AP167" s="227"/>
      <c r="AQ167" s="227"/>
      <c r="AR167" s="227"/>
      <c r="AS167" s="227"/>
      <c r="AT167" s="228"/>
      <c r="AU167" s="228"/>
      <c r="AV167" s="197"/>
      <c r="AW167" s="197"/>
      <c r="AX167" s="197"/>
      <c r="AZ167" s="197"/>
    </row>
    <row r="168" spans="1:52">
      <c r="A168" s="199"/>
      <c r="B168" s="199"/>
      <c r="C168" s="199"/>
      <c r="D168" s="226"/>
      <c r="E168" s="226"/>
      <c r="F168" s="228"/>
      <c r="G168" s="226"/>
      <c r="H168" s="228"/>
      <c r="I168" s="228"/>
      <c r="J168" s="226"/>
      <c r="K168" s="228"/>
      <c r="L168" s="199"/>
      <c r="M168" s="226"/>
      <c r="N168" s="228"/>
      <c r="O168" s="226"/>
      <c r="P168" s="228"/>
      <c r="Q168" s="226"/>
      <c r="R168" s="228"/>
      <c r="S168" s="226"/>
      <c r="T168" s="199"/>
      <c r="U168" s="226"/>
      <c r="V168" s="199"/>
      <c r="W168" s="226"/>
      <c r="X168" s="226"/>
      <c r="Y168" s="226"/>
      <c r="Z168" s="228"/>
      <c r="AA168" s="228"/>
      <c r="AB168" s="199"/>
      <c r="AC168" s="199"/>
      <c r="AD168" s="199"/>
      <c r="AE168" s="228"/>
      <c r="AF168" s="228"/>
      <c r="AG168" s="272"/>
      <c r="AH168" s="227"/>
      <c r="AI168" s="245"/>
      <c r="AJ168" s="227"/>
      <c r="AK168" s="245"/>
      <c r="AL168" s="227"/>
      <c r="AM168" s="245"/>
      <c r="AN168" s="227"/>
      <c r="AO168" s="227"/>
      <c r="AP168" s="227"/>
      <c r="AQ168" s="227"/>
      <c r="AR168" s="227"/>
      <c r="AS168" s="227"/>
      <c r="AT168" s="228"/>
      <c r="AU168" s="228"/>
      <c r="AV168" s="197"/>
      <c r="AW168" s="197"/>
      <c r="AX168" s="197"/>
      <c r="AZ168" s="197"/>
    </row>
    <row r="169" spans="1:52">
      <c r="A169" s="199"/>
      <c r="B169" s="199"/>
      <c r="C169" s="199"/>
      <c r="D169" s="226"/>
      <c r="E169" s="226"/>
      <c r="F169" s="228"/>
      <c r="G169" s="226"/>
      <c r="H169" s="228"/>
      <c r="I169" s="228"/>
      <c r="J169" s="226"/>
      <c r="K169" s="228"/>
      <c r="L169" s="199"/>
      <c r="M169" s="226"/>
      <c r="N169" s="228"/>
      <c r="O169" s="226"/>
      <c r="P169" s="228"/>
      <c r="Q169" s="226"/>
      <c r="R169" s="228"/>
      <c r="S169" s="226"/>
      <c r="T169" s="199"/>
      <c r="U169" s="226"/>
      <c r="V169" s="199"/>
      <c r="W169" s="226"/>
      <c r="X169" s="226"/>
      <c r="Y169" s="226"/>
      <c r="Z169" s="228"/>
      <c r="AA169" s="228"/>
      <c r="AB169" s="199"/>
      <c r="AC169" s="199"/>
      <c r="AD169" s="199"/>
      <c r="AE169" s="228"/>
      <c r="AF169" s="228"/>
      <c r="AG169" s="272"/>
      <c r="AH169" s="227"/>
      <c r="AI169" s="245"/>
      <c r="AJ169" s="227"/>
      <c r="AK169" s="245"/>
      <c r="AL169" s="227"/>
      <c r="AM169" s="245"/>
      <c r="AN169" s="227"/>
      <c r="AO169" s="227"/>
      <c r="AP169" s="227"/>
      <c r="AQ169" s="227"/>
      <c r="AR169" s="227"/>
      <c r="AS169" s="227"/>
      <c r="AT169" s="228"/>
      <c r="AU169" s="228"/>
      <c r="AV169" s="197"/>
      <c r="AW169" s="197"/>
      <c r="AX169" s="197"/>
      <c r="AZ169" s="197"/>
    </row>
    <row r="170" spans="1:52">
      <c r="A170" s="199"/>
      <c r="B170" s="199"/>
      <c r="C170" s="199"/>
      <c r="D170" s="226"/>
      <c r="E170" s="226"/>
      <c r="F170" s="228"/>
      <c r="G170" s="226"/>
      <c r="H170" s="228"/>
      <c r="I170" s="228"/>
      <c r="J170" s="226"/>
      <c r="K170" s="228"/>
      <c r="L170" s="199"/>
      <c r="M170" s="226"/>
      <c r="N170" s="228"/>
      <c r="O170" s="226"/>
      <c r="P170" s="228"/>
      <c r="Q170" s="226"/>
      <c r="R170" s="228"/>
      <c r="S170" s="226"/>
      <c r="T170" s="199"/>
      <c r="U170" s="226"/>
      <c r="V170" s="199"/>
      <c r="W170" s="226"/>
      <c r="X170" s="226"/>
      <c r="Y170" s="226"/>
      <c r="Z170" s="228"/>
      <c r="AA170" s="228"/>
      <c r="AB170" s="199"/>
      <c r="AC170" s="199"/>
      <c r="AD170" s="199"/>
      <c r="AE170" s="228"/>
      <c r="AF170" s="228"/>
      <c r="AG170" s="272"/>
      <c r="AH170" s="227"/>
      <c r="AI170" s="245"/>
      <c r="AJ170" s="227"/>
      <c r="AK170" s="245"/>
      <c r="AL170" s="227"/>
      <c r="AM170" s="245"/>
      <c r="AN170" s="227"/>
      <c r="AO170" s="227"/>
      <c r="AP170" s="227"/>
      <c r="AQ170" s="227"/>
      <c r="AR170" s="227"/>
      <c r="AS170" s="227"/>
      <c r="AT170" s="228"/>
      <c r="AU170" s="228"/>
      <c r="AV170" s="197"/>
      <c r="AW170" s="197"/>
      <c r="AX170" s="197"/>
      <c r="AZ170" s="197"/>
    </row>
    <row r="171" spans="1:52">
      <c r="A171" s="199"/>
      <c r="B171" s="199"/>
      <c r="C171" s="199"/>
      <c r="D171" s="226"/>
      <c r="E171" s="226"/>
      <c r="F171" s="228"/>
      <c r="G171" s="226"/>
      <c r="H171" s="228"/>
      <c r="I171" s="228"/>
      <c r="J171" s="226"/>
      <c r="K171" s="228"/>
      <c r="L171" s="199"/>
      <c r="M171" s="226"/>
      <c r="N171" s="228"/>
      <c r="O171" s="226"/>
      <c r="P171" s="228"/>
      <c r="Q171" s="226"/>
      <c r="R171" s="228"/>
      <c r="S171" s="226"/>
      <c r="T171" s="199"/>
      <c r="U171" s="226"/>
      <c r="V171" s="199"/>
      <c r="W171" s="226"/>
      <c r="X171" s="226"/>
      <c r="Y171" s="226"/>
      <c r="Z171" s="228"/>
      <c r="AA171" s="228"/>
      <c r="AB171" s="199"/>
      <c r="AC171" s="199"/>
      <c r="AD171" s="199"/>
      <c r="AE171" s="228"/>
      <c r="AF171" s="228"/>
      <c r="AG171" s="272"/>
      <c r="AH171" s="227"/>
      <c r="AI171" s="245"/>
      <c r="AJ171" s="227"/>
      <c r="AK171" s="245"/>
      <c r="AL171" s="227"/>
      <c r="AM171" s="245"/>
      <c r="AN171" s="227"/>
      <c r="AO171" s="227"/>
      <c r="AP171" s="227"/>
      <c r="AQ171" s="227"/>
      <c r="AR171" s="227"/>
      <c r="AS171" s="227"/>
      <c r="AT171" s="228"/>
      <c r="AU171" s="228"/>
      <c r="AV171" s="197"/>
      <c r="AW171" s="197"/>
      <c r="AX171" s="197"/>
      <c r="AZ171" s="197"/>
    </row>
    <row r="172" spans="1:52">
      <c r="A172" s="199"/>
      <c r="B172" s="199"/>
      <c r="C172" s="199"/>
      <c r="D172" s="226"/>
      <c r="E172" s="226"/>
      <c r="F172" s="228"/>
      <c r="G172" s="226"/>
      <c r="H172" s="228"/>
      <c r="I172" s="228"/>
      <c r="J172" s="226"/>
      <c r="K172" s="228"/>
      <c r="L172" s="199"/>
      <c r="M172" s="226"/>
      <c r="N172" s="228"/>
      <c r="O172" s="226"/>
      <c r="P172" s="228"/>
      <c r="Q172" s="226"/>
      <c r="R172" s="228"/>
      <c r="S172" s="226"/>
      <c r="T172" s="199"/>
      <c r="U172" s="226"/>
      <c r="V172" s="199"/>
      <c r="W172" s="226"/>
      <c r="X172" s="226"/>
      <c r="Y172" s="226"/>
      <c r="Z172" s="228"/>
      <c r="AA172" s="228"/>
      <c r="AB172" s="199"/>
      <c r="AC172" s="199"/>
      <c r="AD172" s="199"/>
      <c r="AE172" s="228"/>
      <c r="AF172" s="228"/>
      <c r="AG172" s="272"/>
      <c r="AH172" s="227"/>
      <c r="AI172" s="245"/>
      <c r="AJ172" s="227"/>
      <c r="AK172" s="245"/>
      <c r="AL172" s="227"/>
      <c r="AM172" s="245"/>
      <c r="AN172" s="227"/>
      <c r="AO172" s="227"/>
      <c r="AP172" s="227"/>
      <c r="AQ172" s="227"/>
      <c r="AR172" s="227"/>
      <c r="AS172" s="227"/>
      <c r="AT172" s="228"/>
      <c r="AU172" s="228"/>
      <c r="AV172" s="197"/>
      <c r="AW172" s="197"/>
      <c r="AX172" s="197"/>
      <c r="AZ172" s="197"/>
    </row>
    <row r="173" spans="1:52">
      <c r="A173" s="199"/>
      <c r="B173" s="199"/>
      <c r="C173" s="199"/>
      <c r="D173" s="226"/>
      <c r="E173" s="226"/>
      <c r="F173" s="228"/>
      <c r="G173" s="226"/>
      <c r="H173" s="228"/>
      <c r="I173" s="228"/>
      <c r="J173" s="226"/>
      <c r="K173" s="228"/>
      <c r="L173" s="199"/>
      <c r="M173" s="226"/>
      <c r="N173" s="228"/>
      <c r="O173" s="226"/>
      <c r="P173" s="228"/>
      <c r="Q173" s="226"/>
      <c r="R173" s="228"/>
      <c r="S173" s="226"/>
      <c r="T173" s="199"/>
      <c r="U173" s="226"/>
      <c r="V173" s="199"/>
      <c r="W173" s="226"/>
      <c r="X173" s="226"/>
      <c r="Y173" s="226"/>
      <c r="Z173" s="228"/>
      <c r="AA173" s="228"/>
      <c r="AB173" s="199"/>
      <c r="AC173" s="199"/>
      <c r="AD173" s="199"/>
      <c r="AE173" s="228"/>
      <c r="AF173" s="228"/>
      <c r="AG173" s="272"/>
      <c r="AH173" s="227"/>
      <c r="AI173" s="245"/>
      <c r="AJ173" s="227"/>
      <c r="AK173" s="245"/>
      <c r="AL173" s="227"/>
      <c r="AM173" s="245"/>
      <c r="AN173" s="227"/>
      <c r="AO173" s="227"/>
      <c r="AP173" s="227"/>
      <c r="AQ173" s="227"/>
      <c r="AR173" s="227"/>
      <c r="AS173" s="227"/>
      <c r="AT173" s="228"/>
      <c r="AU173" s="228"/>
      <c r="AV173" s="197"/>
      <c r="AW173" s="197"/>
      <c r="AX173" s="197"/>
      <c r="AZ173" s="197"/>
    </row>
    <row r="174" spans="1:52">
      <c r="A174" s="199"/>
      <c r="B174" s="199"/>
      <c r="C174" s="199"/>
      <c r="D174" s="226"/>
      <c r="E174" s="226"/>
      <c r="F174" s="228"/>
      <c r="G174" s="226"/>
      <c r="H174" s="228"/>
      <c r="I174" s="228"/>
      <c r="J174" s="226"/>
      <c r="K174" s="228"/>
      <c r="L174" s="199"/>
      <c r="M174" s="226"/>
      <c r="N174" s="228"/>
      <c r="O174" s="226"/>
      <c r="P174" s="228"/>
      <c r="Q174" s="226"/>
      <c r="R174" s="228"/>
      <c r="S174" s="226"/>
      <c r="T174" s="199"/>
      <c r="U174" s="226"/>
      <c r="V174" s="199"/>
      <c r="W174" s="226"/>
      <c r="X174" s="226"/>
      <c r="Y174" s="226"/>
      <c r="Z174" s="228"/>
      <c r="AA174" s="228"/>
      <c r="AB174" s="199"/>
      <c r="AC174" s="199"/>
      <c r="AD174" s="199"/>
      <c r="AE174" s="228"/>
      <c r="AF174" s="228"/>
      <c r="AG174" s="272"/>
      <c r="AH174" s="227"/>
      <c r="AI174" s="245"/>
      <c r="AJ174" s="227"/>
      <c r="AK174" s="245"/>
      <c r="AL174" s="227"/>
      <c r="AM174" s="245"/>
      <c r="AN174" s="227"/>
      <c r="AO174" s="227"/>
      <c r="AP174" s="227"/>
      <c r="AQ174" s="227"/>
      <c r="AR174" s="227"/>
      <c r="AS174" s="227"/>
      <c r="AT174" s="228"/>
      <c r="AU174" s="228"/>
      <c r="AV174" s="197"/>
      <c r="AW174" s="197"/>
      <c r="AX174" s="197"/>
      <c r="AZ174" s="197"/>
    </row>
    <row r="175" spans="1:52">
      <c r="A175" s="199"/>
      <c r="B175" s="199"/>
      <c r="C175" s="199"/>
      <c r="D175" s="226"/>
      <c r="E175" s="226"/>
      <c r="F175" s="228"/>
      <c r="G175" s="226"/>
      <c r="H175" s="228"/>
      <c r="I175" s="228"/>
      <c r="J175" s="226"/>
      <c r="K175" s="228"/>
      <c r="L175" s="199"/>
      <c r="M175" s="226"/>
      <c r="N175" s="228"/>
      <c r="O175" s="226"/>
      <c r="P175" s="228"/>
      <c r="Q175" s="226"/>
      <c r="R175" s="228"/>
      <c r="S175" s="226"/>
      <c r="T175" s="199"/>
      <c r="U175" s="226"/>
      <c r="V175" s="199"/>
      <c r="W175" s="226"/>
      <c r="X175" s="226"/>
      <c r="Y175" s="226"/>
      <c r="Z175" s="228"/>
      <c r="AA175" s="228"/>
      <c r="AB175" s="199"/>
      <c r="AC175" s="199"/>
      <c r="AD175" s="199"/>
      <c r="AE175" s="228"/>
      <c r="AF175" s="228"/>
      <c r="AG175" s="272"/>
      <c r="AH175" s="227"/>
      <c r="AI175" s="245"/>
      <c r="AJ175" s="227"/>
      <c r="AK175" s="245"/>
      <c r="AL175" s="227"/>
      <c r="AM175" s="245"/>
      <c r="AN175" s="227"/>
      <c r="AO175" s="227"/>
      <c r="AP175" s="227"/>
      <c r="AQ175" s="227"/>
      <c r="AR175" s="227"/>
      <c r="AS175" s="227"/>
      <c r="AT175" s="228"/>
      <c r="AU175" s="228"/>
      <c r="AV175" s="197"/>
      <c r="AW175" s="197"/>
      <c r="AX175" s="197"/>
      <c r="AZ175" s="197"/>
    </row>
    <row r="176" spans="1:52">
      <c r="A176" s="199"/>
      <c r="B176" s="199"/>
      <c r="C176" s="199"/>
      <c r="D176" s="226"/>
      <c r="E176" s="226"/>
      <c r="F176" s="228"/>
      <c r="G176" s="226"/>
      <c r="H176" s="228"/>
      <c r="I176" s="228"/>
      <c r="J176" s="226"/>
      <c r="K176" s="228"/>
      <c r="L176" s="199"/>
      <c r="M176" s="226"/>
      <c r="N176" s="228"/>
      <c r="O176" s="226"/>
      <c r="P176" s="228"/>
      <c r="Q176" s="226"/>
      <c r="R176" s="228"/>
      <c r="S176" s="226"/>
      <c r="T176" s="199"/>
      <c r="U176" s="226"/>
      <c r="V176" s="199"/>
      <c r="W176" s="226"/>
      <c r="X176" s="226"/>
      <c r="Y176" s="226"/>
      <c r="Z176" s="228"/>
      <c r="AA176" s="228"/>
      <c r="AB176" s="199"/>
      <c r="AC176" s="199"/>
      <c r="AD176" s="199"/>
      <c r="AE176" s="228"/>
      <c r="AF176" s="228"/>
      <c r="AG176" s="272"/>
      <c r="AH176" s="227"/>
      <c r="AI176" s="245"/>
      <c r="AJ176" s="227"/>
      <c r="AK176" s="245"/>
      <c r="AL176" s="227"/>
      <c r="AM176" s="245"/>
      <c r="AN176" s="227"/>
      <c r="AO176" s="227"/>
      <c r="AP176" s="227"/>
      <c r="AQ176" s="227"/>
      <c r="AR176" s="227"/>
      <c r="AS176" s="227"/>
      <c r="AT176" s="228"/>
      <c r="AU176" s="228"/>
      <c r="AV176" s="197"/>
      <c r="AW176" s="197"/>
      <c r="AX176" s="197"/>
      <c r="AZ176" s="197"/>
    </row>
    <row r="177" spans="1:52">
      <c r="A177" s="199"/>
      <c r="B177" s="199"/>
      <c r="C177" s="199"/>
      <c r="D177" s="226"/>
      <c r="E177" s="226"/>
      <c r="F177" s="228"/>
      <c r="G177" s="226"/>
      <c r="H177" s="228"/>
      <c r="I177" s="228"/>
      <c r="J177" s="226"/>
      <c r="K177" s="228"/>
      <c r="L177" s="199"/>
      <c r="M177" s="226"/>
      <c r="N177" s="228"/>
      <c r="O177" s="226"/>
      <c r="P177" s="228"/>
      <c r="Q177" s="226"/>
      <c r="R177" s="228"/>
      <c r="S177" s="226"/>
      <c r="T177" s="199"/>
      <c r="U177" s="226"/>
      <c r="V177" s="199"/>
      <c r="W177" s="226"/>
      <c r="X177" s="226"/>
      <c r="Y177" s="226"/>
      <c r="Z177" s="228"/>
      <c r="AA177" s="228"/>
      <c r="AB177" s="199"/>
      <c r="AC177" s="199"/>
      <c r="AD177" s="199"/>
      <c r="AE177" s="228"/>
      <c r="AF177" s="228"/>
      <c r="AG177" s="272"/>
      <c r="AH177" s="227"/>
      <c r="AI177" s="245"/>
      <c r="AJ177" s="227"/>
      <c r="AK177" s="245"/>
      <c r="AL177" s="227"/>
      <c r="AM177" s="245"/>
      <c r="AN177" s="227"/>
      <c r="AO177" s="227"/>
      <c r="AP177" s="227"/>
      <c r="AQ177" s="227"/>
      <c r="AR177" s="227"/>
      <c r="AS177" s="227"/>
      <c r="AT177" s="228"/>
      <c r="AU177" s="228"/>
      <c r="AV177" s="197"/>
      <c r="AW177" s="197"/>
      <c r="AX177" s="197"/>
      <c r="AZ177" s="197"/>
    </row>
    <row r="178" spans="1:52">
      <c r="A178" s="199"/>
      <c r="B178" s="199"/>
      <c r="C178" s="199"/>
      <c r="D178" s="226"/>
      <c r="E178" s="226"/>
      <c r="F178" s="228"/>
      <c r="G178" s="226"/>
      <c r="H178" s="228"/>
      <c r="I178" s="228"/>
      <c r="J178" s="226"/>
      <c r="K178" s="228"/>
      <c r="L178" s="199"/>
      <c r="M178" s="226"/>
      <c r="N178" s="228"/>
      <c r="O178" s="226"/>
      <c r="P178" s="228"/>
      <c r="Q178" s="226"/>
      <c r="R178" s="228"/>
      <c r="S178" s="226"/>
      <c r="T178" s="199"/>
      <c r="U178" s="226"/>
      <c r="V178" s="199"/>
      <c r="W178" s="226"/>
      <c r="X178" s="226"/>
      <c r="Y178" s="226"/>
      <c r="Z178" s="228"/>
      <c r="AA178" s="228"/>
      <c r="AB178" s="199"/>
      <c r="AC178" s="199"/>
      <c r="AD178" s="199"/>
      <c r="AE178" s="228"/>
      <c r="AF178" s="228"/>
      <c r="AG178" s="272"/>
      <c r="AH178" s="227"/>
      <c r="AI178" s="245"/>
      <c r="AJ178" s="227"/>
      <c r="AK178" s="245"/>
      <c r="AL178" s="227"/>
      <c r="AM178" s="245"/>
      <c r="AN178" s="227"/>
      <c r="AO178" s="227"/>
      <c r="AP178" s="227"/>
      <c r="AQ178" s="227"/>
      <c r="AR178" s="227"/>
      <c r="AS178" s="227"/>
      <c r="AT178" s="228"/>
      <c r="AU178" s="228"/>
      <c r="AV178" s="197"/>
      <c r="AW178" s="197"/>
      <c r="AX178" s="197"/>
      <c r="AZ178" s="197"/>
    </row>
    <row r="179" spans="1:52">
      <c r="A179" s="199"/>
      <c r="B179" s="199"/>
      <c r="C179" s="199"/>
      <c r="D179" s="226"/>
      <c r="E179" s="226"/>
      <c r="F179" s="228"/>
      <c r="G179" s="226"/>
      <c r="H179" s="228"/>
      <c r="I179" s="228"/>
      <c r="J179" s="226"/>
      <c r="K179" s="228"/>
      <c r="L179" s="199"/>
      <c r="M179" s="226"/>
      <c r="N179" s="228"/>
      <c r="O179" s="226"/>
      <c r="P179" s="228"/>
      <c r="Q179" s="226"/>
      <c r="R179" s="228"/>
      <c r="S179" s="226"/>
      <c r="T179" s="199"/>
      <c r="U179" s="226"/>
      <c r="V179" s="199"/>
      <c r="W179" s="226"/>
      <c r="X179" s="226"/>
      <c r="Y179" s="226"/>
      <c r="Z179" s="228"/>
      <c r="AA179" s="228"/>
      <c r="AB179" s="199"/>
      <c r="AC179" s="199"/>
      <c r="AD179" s="199"/>
      <c r="AE179" s="228"/>
      <c r="AF179" s="228"/>
      <c r="AG179" s="272"/>
      <c r="AH179" s="227"/>
      <c r="AI179" s="245"/>
      <c r="AJ179" s="227"/>
      <c r="AK179" s="245"/>
      <c r="AL179" s="227"/>
      <c r="AM179" s="245"/>
      <c r="AN179" s="227"/>
      <c r="AO179" s="227"/>
      <c r="AP179" s="227"/>
      <c r="AQ179" s="227"/>
      <c r="AR179" s="227"/>
      <c r="AS179" s="227"/>
      <c r="AT179" s="228"/>
      <c r="AU179" s="228"/>
      <c r="AV179" s="197"/>
      <c r="AW179" s="197"/>
      <c r="AX179" s="197"/>
      <c r="AZ179" s="197"/>
    </row>
    <row r="180" spans="1:52">
      <c r="A180" s="199"/>
      <c r="B180" s="199"/>
      <c r="C180" s="199"/>
      <c r="D180" s="226"/>
      <c r="E180" s="226"/>
      <c r="F180" s="228"/>
      <c r="G180" s="226"/>
      <c r="H180" s="228"/>
      <c r="I180" s="228"/>
      <c r="J180" s="226"/>
      <c r="K180" s="228"/>
      <c r="L180" s="199"/>
      <c r="M180" s="226"/>
      <c r="N180" s="228"/>
      <c r="O180" s="226"/>
      <c r="P180" s="228"/>
      <c r="Q180" s="226"/>
      <c r="R180" s="228"/>
      <c r="S180" s="226"/>
      <c r="T180" s="199"/>
      <c r="U180" s="226"/>
      <c r="V180" s="199"/>
      <c r="W180" s="226"/>
      <c r="X180" s="226"/>
      <c r="Y180" s="226"/>
      <c r="Z180" s="228"/>
      <c r="AA180" s="228"/>
      <c r="AB180" s="199"/>
      <c r="AC180" s="199"/>
      <c r="AD180" s="199"/>
      <c r="AE180" s="228"/>
      <c r="AF180" s="228"/>
      <c r="AG180" s="272"/>
      <c r="AH180" s="227"/>
      <c r="AI180" s="245"/>
      <c r="AJ180" s="227"/>
      <c r="AK180" s="245"/>
      <c r="AL180" s="227"/>
      <c r="AM180" s="245"/>
      <c r="AN180" s="227"/>
      <c r="AO180" s="227"/>
      <c r="AP180" s="227"/>
      <c r="AQ180" s="227"/>
      <c r="AR180" s="227"/>
      <c r="AS180" s="227"/>
      <c r="AT180" s="228"/>
      <c r="AU180" s="228"/>
      <c r="AV180" s="197"/>
      <c r="AW180" s="197"/>
      <c r="AX180" s="197"/>
      <c r="AZ180" s="197"/>
    </row>
    <row r="181" spans="1:52">
      <c r="A181" s="199"/>
      <c r="B181" s="199"/>
      <c r="C181" s="199"/>
      <c r="D181" s="226"/>
      <c r="E181" s="226"/>
      <c r="F181" s="228"/>
      <c r="G181" s="226"/>
      <c r="H181" s="228"/>
      <c r="I181" s="228"/>
      <c r="J181" s="226"/>
      <c r="K181" s="228"/>
      <c r="L181" s="199"/>
      <c r="M181" s="226"/>
      <c r="N181" s="228"/>
      <c r="O181" s="226"/>
      <c r="P181" s="228"/>
      <c r="Q181" s="226"/>
      <c r="R181" s="228"/>
      <c r="S181" s="226"/>
      <c r="T181" s="199"/>
      <c r="U181" s="226"/>
      <c r="V181" s="199"/>
      <c r="W181" s="226"/>
      <c r="X181" s="226"/>
      <c r="Y181" s="226"/>
      <c r="Z181" s="228"/>
      <c r="AA181" s="228"/>
      <c r="AB181" s="199"/>
      <c r="AC181" s="199"/>
      <c r="AD181" s="199"/>
      <c r="AE181" s="228"/>
      <c r="AF181" s="228"/>
      <c r="AG181" s="272"/>
      <c r="AH181" s="227"/>
      <c r="AI181" s="245"/>
      <c r="AJ181" s="227"/>
      <c r="AK181" s="245"/>
      <c r="AL181" s="227"/>
      <c r="AM181" s="245"/>
      <c r="AN181" s="227"/>
      <c r="AO181" s="227"/>
      <c r="AP181" s="227"/>
      <c r="AQ181" s="227"/>
      <c r="AR181" s="227"/>
      <c r="AS181" s="227"/>
      <c r="AT181" s="228"/>
      <c r="AU181" s="228"/>
      <c r="AV181" s="197"/>
      <c r="AW181" s="197"/>
      <c r="AX181" s="197"/>
      <c r="AZ181" s="197"/>
    </row>
    <row r="182" spans="1:52">
      <c r="A182" s="199"/>
      <c r="B182" s="199"/>
      <c r="C182" s="199"/>
      <c r="D182" s="226"/>
      <c r="E182" s="226"/>
      <c r="F182" s="228"/>
      <c r="G182" s="226"/>
      <c r="H182" s="228"/>
      <c r="I182" s="228"/>
      <c r="J182" s="226"/>
      <c r="K182" s="228"/>
      <c r="L182" s="199"/>
      <c r="M182" s="226"/>
      <c r="N182" s="228"/>
      <c r="O182" s="226"/>
      <c r="P182" s="228"/>
      <c r="Q182" s="226"/>
      <c r="R182" s="228"/>
      <c r="S182" s="226"/>
      <c r="T182" s="199"/>
      <c r="U182" s="226"/>
      <c r="V182" s="199"/>
      <c r="W182" s="226"/>
      <c r="X182" s="226"/>
      <c r="Y182" s="226"/>
      <c r="Z182" s="228"/>
      <c r="AA182" s="228"/>
      <c r="AB182" s="199"/>
      <c r="AC182" s="199"/>
      <c r="AD182" s="199"/>
      <c r="AE182" s="228"/>
      <c r="AF182" s="228"/>
      <c r="AG182" s="272"/>
      <c r="AH182" s="227"/>
      <c r="AI182" s="245"/>
      <c r="AJ182" s="227"/>
      <c r="AK182" s="245"/>
      <c r="AL182" s="227"/>
      <c r="AM182" s="245"/>
      <c r="AN182" s="227"/>
      <c r="AO182" s="227"/>
      <c r="AP182" s="227"/>
      <c r="AQ182" s="227"/>
      <c r="AR182" s="227"/>
      <c r="AS182" s="227"/>
      <c r="AT182" s="228"/>
      <c r="AU182" s="228"/>
      <c r="AV182" s="197"/>
      <c r="AW182" s="197"/>
      <c r="AX182" s="197"/>
      <c r="AZ182" s="197"/>
    </row>
    <row r="183" spans="1:52">
      <c r="A183" s="199"/>
      <c r="B183" s="199"/>
      <c r="C183" s="199"/>
      <c r="D183" s="226"/>
      <c r="E183" s="226"/>
      <c r="F183" s="228"/>
      <c r="G183" s="226"/>
      <c r="H183" s="228"/>
      <c r="I183" s="228"/>
      <c r="J183" s="226"/>
      <c r="K183" s="228"/>
      <c r="L183" s="199"/>
      <c r="M183" s="226"/>
      <c r="N183" s="228"/>
      <c r="O183" s="226"/>
      <c r="P183" s="228"/>
      <c r="Q183" s="226"/>
      <c r="R183" s="228"/>
      <c r="S183" s="226"/>
      <c r="T183" s="199"/>
      <c r="U183" s="226"/>
      <c r="V183" s="199"/>
      <c r="W183" s="226"/>
      <c r="X183" s="226"/>
      <c r="Y183" s="226"/>
      <c r="Z183" s="228"/>
      <c r="AA183" s="228"/>
      <c r="AB183" s="199"/>
      <c r="AC183" s="199"/>
      <c r="AD183" s="199"/>
      <c r="AE183" s="228"/>
      <c r="AF183" s="228"/>
      <c r="AG183" s="272"/>
      <c r="AH183" s="227"/>
      <c r="AI183" s="245"/>
      <c r="AJ183" s="227"/>
      <c r="AK183" s="245"/>
      <c r="AL183" s="227"/>
      <c r="AM183" s="245"/>
      <c r="AN183" s="227"/>
      <c r="AO183" s="227"/>
      <c r="AP183" s="227"/>
      <c r="AQ183" s="227"/>
      <c r="AR183" s="227"/>
      <c r="AS183" s="227"/>
      <c r="AT183" s="228"/>
      <c r="AU183" s="228"/>
      <c r="AV183" s="197"/>
      <c r="AW183" s="197"/>
      <c r="AX183" s="197"/>
      <c r="AZ183" s="197"/>
    </row>
    <row r="184" spans="1:52">
      <c r="A184" s="199"/>
      <c r="B184" s="199"/>
      <c r="C184" s="199"/>
      <c r="D184" s="226"/>
      <c r="E184" s="226"/>
      <c r="F184" s="228"/>
      <c r="G184" s="226"/>
      <c r="H184" s="228"/>
      <c r="I184" s="228"/>
      <c r="J184" s="226"/>
      <c r="K184" s="228"/>
      <c r="L184" s="199"/>
      <c r="M184" s="226"/>
      <c r="N184" s="228"/>
      <c r="O184" s="226"/>
      <c r="P184" s="228"/>
      <c r="Q184" s="226"/>
      <c r="R184" s="228"/>
      <c r="S184" s="226"/>
      <c r="T184" s="199"/>
      <c r="U184" s="226"/>
      <c r="V184" s="199"/>
      <c r="W184" s="226"/>
      <c r="X184" s="226"/>
      <c r="Y184" s="226"/>
      <c r="Z184" s="228"/>
      <c r="AA184" s="228"/>
      <c r="AB184" s="199"/>
      <c r="AC184" s="199"/>
      <c r="AD184" s="199"/>
      <c r="AE184" s="228"/>
      <c r="AF184" s="228"/>
      <c r="AG184" s="272"/>
      <c r="AH184" s="227"/>
      <c r="AI184" s="245"/>
      <c r="AJ184" s="227"/>
      <c r="AK184" s="245"/>
      <c r="AL184" s="227"/>
      <c r="AM184" s="245"/>
      <c r="AN184" s="227"/>
      <c r="AO184" s="227"/>
      <c r="AP184" s="227"/>
      <c r="AQ184" s="227"/>
      <c r="AR184" s="227"/>
      <c r="AS184" s="227"/>
      <c r="AT184" s="228"/>
      <c r="AU184" s="228"/>
      <c r="AV184" s="197"/>
      <c r="AW184" s="197"/>
      <c r="AX184" s="197"/>
      <c r="AZ184" s="197"/>
    </row>
    <row r="185" spans="1:52">
      <c r="A185" s="199"/>
      <c r="B185" s="199"/>
      <c r="C185" s="199"/>
      <c r="D185" s="226"/>
      <c r="E185" s="226"/>
      <c r="F185" s="228"/>
      <c r="G185" s="226"/>
      <c r="H185" s="228"/>
      <c r="I185" s="228"/>
      <c r="J185" s="226"/>
      <c r="K185" s="228"/>
      <c r="L185" s="199"/>
      <c r="M185" s="226"/>
      <c r="N185" s="228"/>
      <c r="O185" s="226"/>
      <c r="P185" s="228"/>
      <c r="Q185" s="226"/>
      <c r="R185" s="228"/>
      <c r="S185" s="226"/>
      <c r="T185" s="199"/>
      <c r="U185" s="226"/>
      <c r="V185" s="199"/>
      <c r="W185" s="226"/>
      <c r="X185" s="226"/>
      <c r="Y185" s="226"/>
      <c r="Z185" s="228"/>
      <c r="AA185" s="228"/>
      <c r="AB185" s="199"/>
      <c r="AC185" s="199"/>
      <c r="AD185" s="199"/>
      <c r="AE185" s="228"/>
      <c r="AF185" s="228"/>
      <c r="AG185" s="272"/>
      <c r="AH185" s="227"/>
      <c r="AI185" s="245"/>
      <c r="AJ185" s="227"/>
      <c r="AK185" s="245"/>
      <c r="AL185" s="227"/>
      <c r="AM185" s="245"/>
      <c r="AN185" s="227"/>
      <c r="AO185" s="227"/>
      <c r="AP185" s="227"/>
      <c r="AQ185" s="227"/>
      <c r="AR185" s="227"/>
      <c r="AS185" s="227"/>
      <c r="AT185" s="228"/>
      <c r="AU185" s="228"/>
      <c r="AV185" s="197"/>
      <c r="AW185" s="197"/>
      <c r="AX185" s="197"/>
      <c r="AZ185" s="197"/>
    </row>
    <row r="186" spans="1:52">
      <c r="A186" s="199"/>
      <c r="B186" s="199"/>
      <c r="C186" s="199"/>
      <c r="D186" s="226"/>
      <c r="E186" s="226"/>
      <c r="F186" s="228"/>
      <c r="G186" s="226"/>
      <c r="H186" s="228"/>
      <c r="I186" s="228"/>
      <c r="J186" s="226"/>
      <c r="K186" s="228"/>
      <c r="L186" s="199"/>
      <c r="M186" s="226"/>
      <c r="N186" s="228"/>
      <c r="O186" s="226"/>
      <c r="P186" s="228"/>
      <c r="Q186" s="226"/>
      <c r="R186" s="228"/>
      <c r="S186" s="226"/>
      <c r="T186" s="199"/>
      <c r="U186" s="226"/>
      <c r="V186" s="199"/>
      <c r="W186" s="226"/>
      <c r="X186" s="226"/>
      <c r="Y186" s="226"/>
      <c r="Z186" s="228"/>
      <c r="AA186" s="228"/>
      <c r="AB186" s="199"/>
      <c r="AC186" s="199"/>
      <c r="AD186" s="199"/>
      <c r="AE186" s="228"/>
      <c r="AF186" s="228"/>
      <c r="AG186" s="272"/>
      <c r="AH186" s="227"/>
      <c r="AI186" s="245"/>
      <c r="AJ186" s="227"/>
      <c r="AK186" s="245"/>
      <c r="AL186" s="227"/>
      <c r="AM186" s="245"/>
      <c r="AN186" s="227"/>
      <c r="AO186" s="227"/>
      <c r="AP186" s="227"/>
      <c r="AQ186" s="227"/>
      <c r="AR186" s="227"/>
      <c r="AS186" s="227"/>
      <c r="AT186" s="228"/>
      <c r="AU186" s="228"/>
      <c r="AV186" s="197"/>
      <c r="AW186" s="197"/>
      <c r="AX186" s="197"/>
      <c r="AZ186" s="197"/>
    </row>
    <row r="187" spans="1:52">
      <c r="A187" s="199"/>
      <c r="B187" s="199"/>
      <c r="C187" s="199"/>
      <c r="D187" s="226"/>
      <c r="E187" s="226"/>
      <c r="F187" s="228"/>
      <c r="G187" s="226"/>
      <c r="H187" s="228"/>
      <c r="I187" s="228"/>
      <c r="J187" s="226"/>
      <c r="K187" s="228"/>
      <c r="L187" s="199"/>
      <c r="M187" s="226"/>
      <c r="N187" s="228"/>
      <c r="O187" s="226"/>
      <c r="P187" s="228"/>
      <c r="Q187" s="226"/>
      <c r="R187" s="228"/>
      <c r="S187" s="226"/>
      <c r="T187" s="199"/>
      <c r="U187" s="226"/>
      <c r="V187" s="199"/>
      <c r="W187" s="226"/>
      <c r="X187" s="226"/>
      <c r="Y187" s="226"/>
      <c r="Z187" s="228"/>
      <c r="AA187" s="228"/>
      <c r="AB187" s="199"/>
      <c r="AC187" s="199"/>
      <c r="AD187" s="199"/>
      <c r="AE187" s="228"/>
      <c r="AF187" s="228"/>
      <c r="AG187" s="272"/>
      <c r="AH187" s="227"/>
      <c r="AI187" s="245"/>
      <c r="AJ187" s="227"/>
      <c r="AK187" s="245"/>
      <c r="AL187" s="227"/>
      <c r="AM187" s="245"/>
      <c r="AN187" s="227"/>
      <c r="AO187" s="227"/>
      <c r="AP187" s="227"/>
      <c r="AQ187" s="227"/>
      <c r="AR187" s="227"/>
      <c r="AS187" s="227"/>
      <c r="AT187" s="228"/>
      <c r="AU187" s="228"/>
      <c r="AV187" s="197"/>
      <c r="AW187" s="197"/>
      <c r="AX187" s="197"/>
      <c r="AZ187" s="197"/>
    </row>
    <row r="188" spans="1:52">
      <c r="A188" s="199"/>
      <c r="B188" s="199"/>
      <c r="C188" s="199"/>
      <c r="D188" s="226"/>
      <c r="E188" s="226"/>
      <c r="F188" s="228"/>
      <c r="G188" s="226"/>
      <c r="H188" s="228"/>
      <c r="I188" s="228"/>
      <c r="J188" s="226"/>
      <c r="K188" s="228"/>
      <c r="L188" s="199"/>
      <c r="M188" s="226"/>
      <c r="N188" s="228"/>
      <c r="O188" s="226"/>
      <c r="P188" s="228"/>
      <c r="Q188" s="226"/>
      <c r="R188" s="228"/>
      <c r="S188" s="226"/>
      <c r="T188" s="199"/>
      <c r="U188" s="226"/>
      <c r="V188" s="199"/>
      <c r="W188" s="226"/>
      <c r="X188" s="226"/>
      <c r="Y188" s="226"/>
      <c r="Z188" s="228"/>
      <c r="AA188" s="228"/>
      <c r="AB188" s="199"/>
      <c r="AC188" s="199"/>
      <c r="AD188" s="199"/>
      <c r="AE188" s="228"/>
      <c r="AF188" s="228"/>
      <c r="AG188" s="272"/>
      <c r="AH188" s="227"/>
      <c r="AI188" s="245"/>
      <c r="AJ188" s="227"/>
      <c r="AK188" s="245"/>
      <c r="AL188" s="227"/>
      <c r="AM188" s="245"/>
      <c r="AN188" s="227"/>
      <c r="AO188" s="227"/>
      <c r="AP188" s="227"/>
      <c r="AQ188" s="227"/>
      <c r="AR188" s="227"/>
      <c r="AS188" s="227"/>
      <c r="AT188" s="228"/>
      <c r="AU188" s="228"/>
      <c r="AV188" s="197"/>
      <c r="AW188" s="197"/>
      <c r="AX188" s="197"/>
      <c r="AZ188" s="197"/>
    </row>
    <row r="189" spans="1:52">
      <c r="A189" s="199"/>
      <c r="B189" s="199"/>
      <c r="C189" s="199"/>
      <c r="D189" s="226"/>
      <c r="E189" s="226"/>
      <c r="F189" s="228"/>
      <c r="G189" s="226"/>
      <c r="H189" s="228"/>
      <c r="I189" s="228"/>
      <c r="J189" s="226"/>
      <c r="K189" s="228"/>
      <c r="L189" s="199"/>
      <c r="M189" s="226"/>
      <c r="N189" s="228"/>
      <c r="O189" s="226"/>
      <c r="P189" s="228"/>
      <c r="Q189" s="226"/>
      <c r="R189" s="228"/>
      <c r="S189" s="226"/>
      <c r="T189" s="199"/>
      <c r="U189" s="226"/>
      <c r="V189" s="199"/>
      <c r="W189" s="226"/>
      <c r="X189" s="226"/>
      <c r="Y189" s="226"/>
      <c r="Z189" s="228"/>
      <c r="AA189" s="228"/>
      <c r="AB189" s="199"/>
      <c r="AC189" s="199"/>
      <c r="AD189" s="199"/>
      <c r="AE189" s="228"/>
      <c r="AF189" s="228"/>
      <c r="AG189" s="272"/>
      <c r="AH189" s="227"/>
      <c r="AI189" s="245"/>
      <c r="AJ189" s="227"/>
      <c r="AK189" s="245"/>
      <c r="AL189" s="227"/>
      <c r="AM189" s="245"/>
      <c r="AN189" s="227"/>
      <c r="AO189" s="227"/>
      <c r="AP189" s="227"/>
      <c r="AQ189" s="227"/>
      <c r="AR189" s="227"/>
      <c r="AS189" s="227"/>
      <c r="AT189" s="228"/>
      <c r="AU189" s="228"/>
      <c r="AV189" s="197"/>
      <c r="AW189" s="197"/>
      <c r="AX189" s="197"/>
      <c r="AZ189" s="197"/>
    </row>
    <row r="190" spans="1:52">
      <c r="A190" s="199"/>
      <c r="B190" s="199"/>
      <c r="C190" s="199"/>
      <c r="D190" s="226"/>
      <c r="E190" s="226"/>
      <c r="F190" s="228"/>
      <c r="G190" s="226"/>
      <c r="H190" s="228"/>
      <c r="I190" s="228"/>
      <c r="J190" s="226"/>
      <c r="K190" s="228"/>
      <c r="L190" s="199"/>
      <c r="M190" s="226"/>
      <c r="N190" s="228"/>
      <c r="O190" s="226"/>
      <c r="P190" s="228"/>
      <c r="Q190" s="226"/>
      <c r="R190" s="228"/>
      <c r="S190" s="226"/>
      <c r="T190" s="199"/>
      <c r="U190" s="226"/>
      <c r="V190" s="199"/>
      <c r="W190" s="226"/>
      <c r="X190" s="226"/>
      <c r="Y190" s="226"/>
      <c r="Z190" s="228"/>
      <c r="AA190" s="228"/>
      <c r="AB190" s="199"/>
      <c r="AC190" s="199"/>
      <c r="AD190" s="199"/>
      <c r="AE190" s="228"/>
      <c r="AF190" s="228"/>
      <c r="AG190" s="272"/>
      <c r="AH190" s="227"/>
      <c r="AI190" s="245"/>
      <c r="AJ190" s="227"/>
      <c r="AK190" s="245"/>
      <c r="AL190" s="227"/>
      <c r="AM190" s="245"/>
      <c r="AN190" s="227"/>
      <c r="AO190" s="227"/>
      <c r="AP190" s="227"/>
      <c r="AQ190" s="227"/>
      <c r="AR190" s="227"/>
      <c r="AS190" s="227"/>
      <c r="AT190" s="228"/>
      <c r="AU190" s="228"/>
      <c r="AV190" s="197"/>
      <c r="AW190" s="197"/>
      <c r="AX190" s="197"/>
      <c r="AZ190" s="197"/>
    </row>
    <row r="191" spans="1:52">
      <c r="A191" s="199"/>
      <c r="B191" s="199"/>
      <c r="C191" s="199"/>
      <c r="D191" s="226"/>
      <c r="E191" s="226"/>
      <c r="F191" s="228"/>
      <c r="G191" s="226"/>
      <c r="H191" s="228"/>
      <c r="I191" s="228"/>
      <c r="J191" s="226"/>
      <c r="K191" s="228"/>
      <c r="L191" s="199"/>
      <c r="M191" s="226"/>
      <c r="N191" s="228"/>
      <c r="O191" s="226"/>
      <c r="P191" s="228"/>
      <c r="Q191" s="226"/>
      <c r="R191" s="228"/>
      <c r="S191" s="226"/>
      <c r="T191" s="199"/>
      <c r="U191" s="226"/>
      <c r="V191" s="199"/>
      <c r="W191" s="226"/>
      <c r="X191" s="226"/>
      <c r="Y191" s="226"/>
      <c r="Z191" s="228"/>
      <c r="AA191" s="228"/>
      <c r="AB191" s="199"/>
      <c r="AC191" s="199"/>
      <c r="AD191" s="199"/>
      <c r="AE191" s="228"/>
      <c r="AF191" s="228"/>
      <c r="AG191" s="272"/>
      <c r="AH191" s="227"/>
      <c r="AI191" s="245"/>
      <c r="AJ191" s="227"/>
      <c r="AK191" s="245"/>
      <c r="AL191" s="227"/>
      <c r="AM191" s="245"/>
      <c r="AN191" s="227"/>
      <c r="AO191" s="227"/>
      <c r="AP191" s="227"/>
      <c r="AQ191" s="227"/>
      <c r="AR191" s="227"/>
      <c r="AS191" s="227"/>
      <c r="AT191" s="228"/>
      <c r="AU191" s="228"/>
      <c r="AV191" s="197"/>
      <c r="AW191" s="197"/>
      <c r="AX191" s="197"/>
      <c r="AZ191" s="197"/>
    </row>
    <row r="192" spans="1:52">
      <c r="A192" s="199"/>
      <c r="B192" s="199"/>
      <c r="C192" s="199"/>
      <c r="D192" s="226"/>
      <c r="E192" s="226"/>
      <c r="F192" s="228"/>
      <c r="G192" s="226"/>
      <c r="H192" s="228"/>
      <c r="I192" s="228"/>
      <c r="J192" s="226"/>
      <c r="K192" s="228"/>
      <c r="L192" s="199"/>
      <c r="M192" s="226"/>
      <c r="N192" s="228"/>
      <c r="O192" s="226"/>
      <c r="P192" s="228"/>
      <c r="Q192" s="226"/>
      <c r="R192" s="228"/>
      <c r="S192" s="226"/>
      <c r="T192" s="199"/>
      <c r="U192" s="226"/>
      <c r="V192" s="199"/>
      <c r="W192" s="226"/>
      <c r="X192" s="226"/>
      <c r="Y192" s="226"/>
      <c r="Z192" s="228"/>
      <c r="AA192" s="228"/>
      <c r="AB192" s="199"/>
      <c r="AC192" s="199"/>
      <c r="AD192" s="199"/>
      <c r="AE192" s="228"/>
      <c r="AF192" s="228"/>
      <c r="AG192" s="272"/>
      <c r="AH192" s="227"/>
      <c r="AI192" s="245"/>
      <c r="AJ192" s="227"/>
      <c r="AK192" s="245"/>
      <c r="AL192" s="227"/>
      <c r="AM192" s="245"/>
      <c r="AN192" s="227"/>
      <c r="AO192" s="227"/>
      <c r="AP192" s="227"/>
      <c r="AQ192" s="227"/>
      <c r="AR192" s="227"/>
      <c r="AS192" s="227"/>
      <c r="AT192" s="228"/>
      <c r="AU192" s="228"/>
      <c r="AV192" s="197"/>
      <c r="AW192" s="197"/>
      <c r="AX192" s="197"/>
      <c r="AZ192" s="197"/>
    </row>
    <row r="193" spans="1:52">
      <c r="A193" s="199"/>
      <c r="B193" s="199"/>
      <c r="C193" s="199"/>
      <c r="D193" s="226"/>
      <c r="E193" s="226"/>
      <c r="F193" s="228"/>
      <c r="G193" s="226"/>
      <c r="H193" s="228"/>
      <c r="I193" s="228"/>
      <c r="J193" s="226"/>
      <c r="K193" s="228"/>
      <c r="L193" s="199"/>
      <c r="M193" s="226"/>
      <c r="N193" s="228"/>
      <c r="O193" s="226"/>
      <c r="P193" s="228"/>
      <c r="Q193" s="226"/>
      <c r="R193" s="228"/>
      <c r="S193" s="226"/>
      <c r="T193" s="199"/>
      <c r="U193" s="226"/>
      <c r="V193" s="199"/>
      <c r="W193" s="226"/>
      <c r="X193" s="226"/>
      <c r="Y193" s="226"/>
      <c r="Z193" s="228"/>
      <c r="AA193" s="228"/>
      <c r="AB193" s="199"/>
      <c r="AC193" s="199"/>
      <c r="AD193" s="199"/>
      <c r="AE193" s="228"/>
      <c r="AF193" s="228"/>
      <c r="AG193" s="272"/>
      <c r="AH193" s="227"/>
      <c r="AI193" s="245"/>
      <c r="AJ193" s="227"/>
      <c r="AK193" s="245"/>
      <c r="AL193" s="227"/>
      <c r="AM193" s="245"/>
      <c r="AN193" s="227"/>
      <c r="AO193" s="227"/>
      <c r="AP193" s="227"/>
      <c r="AQ193" s="227"/>
      <c r="AR193" s="227"/>
      <c r="AS193" s="227"/>
      <c r="AT193" s="228"/>
      <c r="AU193" s="228"/>
      <c r="AV193" s="197"/>
      <c r="AW193" s="197"/>
      <c r="AX193" s="197"/>
      <c r="AZ193" s="197"/>
    </row>
    <row r="194" spans="1:52">
      <c r="A194" s="199"/>
      <c r="B194" s="199"/>
      <c r="C194" s="199"/>
      <c r="D194" s="226"/>
      <c r="E194" s="226"/>
      <c r="F194" s="228"/>
      <c r="G194" s="226"/>
      <c r="H194" s="228"/>
      <c r="I194" s="228"/>
      <c r="J194" s="226"/>
      <c r="K194" s="228"/>
      <c r="L194" s="199"/>
      <c r="M194" s="226"/>
      <c r="N194" s="228"/>
      <c r="O194" s="226"/>
      <c r="P194" s="228"/>
      <c r="Q194" s="226"/>
      <c r="R194" s="228"/>
      <c r="S194" s="226"/>
      <c r="T194" s="199"/>
      <c r="U194" s="226"/>
      <c r="V194" s="199"/>
      <c r="W194" s="226"/>
      <c r="X194" s="226"/>
      <c r="Y194" s="226"/>
      <c r="Z194" s="228"/>
      <c r="AA194" s="228"/>
      <c r="AB194" s="199"/>
      <c r="AC194" s="199"/>
      <c r="AD194" s="199"/>
      <c r="AE194" s="228"/>
      <c r="AF194" s="228"/>
      <c r="AG194" s="272"/>
      <c r="AH194" s="227"/>
      <c r="AI194" s="245"/>
      <c r="AJ194" s="227"/>
      <c r="AK194" s="245"/>
      <c r="AL194" s="227"/>
      <c r="AM194" s="245"/>
      <c r="AN194" s="227"/>
      <c r="AO194" s="227"/>
      <c r="AP194" s="227"/>
      <c r="AQ194" s="227"/>
      <c r="AR194" s="227"/>
      <c r="AS194" s="227"/>
      <c r="AT194" s="228"/>
      <c r="AU194" s="228"/>
      <c r="AV194" s="197"/>
      <c r="AW194" s="197"/>
      <c r="AX194" s="197"/>
      <c r="AZ194" s="197"/>
    </row>
    <row r="195" spans="1:52">
      <c r="A195" s="199"/>
      <c r="B195" s="199"/>
      <c r="C195" s="199"/>
      <c r="D195" s="226"/>
      <c r="E195" s="226"/>
      <c r="F195" s="228"/>
      <c r="G195" s="226"/>
      <c r="H195" s="228"/>
      <c r="I195" s="228"/>
      <c r="J195" s="226"/>
      <c r="K195" s="228"/>
      <c r="L195" s="199"/>
      <c r="M195" s="226"/>
      <c r="N195" s="228"/>
      <c r="O195" s="226"/>
      <c r="P195" s="228"/>
      <c r="Q195" s="226"/>
      <c r="R195" s="228"/>
      <c r="S195" s="226"/>
      <c r="T195" s="199"/>
      <c r="U195" s="226"/>
      <c r="V195" s="199"/>
      <c r="W195" s="226"/>
      <c r="X195" s="226"/>
      <c r="Y195" s="226"/>
      <c r="Z195" s="228"/>
      <c r="AA195" s="228"/>
      <c r="AB195" s="199"/>
      <c r="AC195" s="199"/>
      <c r="AD195" s="199"/>
      <c r="AE195" s="228"/>
      <c r="AF195" s="228"/>
      <c r="AG195" s="272"/>
      <c r="AH195" s="227"/>
      <c r="AI195" s="245"/>
      <c r="AJ195" s="227"/>
      <c r="AK195" s="245"/>
      <c r="AL195" s="227"/>
      <c r="AM195" s="245"/>
      <c r="AN195" s="227"/>
      <c r="AO195" s="227"/>
      <c r="AP195" s="227"/>
      <c r="AQ195" s="227"/>
      <c r="AR195" s="227"/>
      <c r="AS195" s="227"/>
      <c r="AT195" s="228"/>
      <c r="AU195" s="228"/>
      <c r="AV195" s="197"/>
      <c r="AW195" s="197"/>
      <c r="AX195" s="197"/>
      <c r="AZ195" s="197"/>
    </row>
    <row r="196" spans="1:52">
      <c r="A196" s="199"/>
      <c r="B196" s="199"/>
      <c r="C196" s="199"/>
      <c r="D196" s="226"/>
      <c r="E196" s="226"/>
      <c r="F196" s="228"/>
      <c r="G196" s="226"/>
      <c r="H196" s="228"/>
      <c r="I196" s="228"/>
      <c r="J196" s="226"/>
      <c r="K196" s="228"/>
      <c r="L196" s="199"/>
      <c r="M196" s="226"/>
      <c r="N196" s="228"/>
      <c r="O196" s="226"/>
      <c r="P196" s="228"/>
      <c r="Q196" s="226"/>
      <c r="R196" s="228"/>
      <c r="S196" s="226"/>
      <c r="T196" s="199"/>
      <c r="U196" s="226"/>
      <c r="V196" s="199"/>
      <c r="W196" s="226"/>
      <c r="X196" s="226"/>
      <c r="Y196" s="226"/>
      <c r="Z196" s="228"/>
      <c r="AA196" s="228"/>
      <c r="AB196" s="199"/>
      <c r="AC196" s="199"/>
      <c r="AD196" s="199"/>
      <c r="AE196" s="228"/>
      <c r="AF196" s="228"/>
      <c r="AG196" s="272"/>
      <c r="AH196" s="227"/>
      <c r="AI196" s="245"/>
      <c r="AJ196" s="227"/>
      <c r="AK196" s="245"/>
      <c r="AL196" s="227"/>
      <c r="AM196" s="245"/>
      <c r="AN196" s="227"/>
      <c r="AO196" s="227"/>
      <c r="AP196" s="227"/>
      <c r="AQ196" s="227"/>
      <c r="AR196" s="227"/>
      <c r="AS196" s="227"/>
      <c r="AT196" s="228"/>
      <c r="AU196" s="228"/>
      <c r="AV196" s="197"/>
      <c r="AW196" s="197"/>
      <c r="AX196" s="197"/>
      <c r="AZ196" s="197"/>
    </row>
    <row r="197" spans="1:52">
      <c r="A197" s="199"/>
      <c r="B197" s="199"/>
      <c r="C197" s="199"/>
      <c r="D197" s="226"/>
      <c r="E197" s="226"/>
      <c r="F197" s="228"/>
      <c r="G197" s="226"/>
      <c r="H197" s="228"/>
      <c r="I197" s="228"/>
      <c r="J197" s="226"/>
      <c r="K197" s="228"/>
      <c r="L197" s="199"/>
      <c r="M197" s="226"/>
      <c r="N197" s="228"/>
      <c r="O197" s="226"/>
      <c r="P197" s="228"/>
      <c r="Q197" s="226"/>
      <c r="R197" s="228"/>
      <c r="S197" s="226"/>
      <c r="T197" s="199"/>
      <c r="U197" s="226"/>
      <c r="V197" s="199"/>
      <c r="W197" s="226"/>
      <c r="X197" s="226"/>
      <c r="Y197" s="226"/>
      <c r="Z197" s="228"/>
      <c r="AA197" s="228"/>
      <c r="AB197" s="199"/>
      <c r="AC197" s="199"/>
      <c r="AD197" s="199"/>
      <c r="AE197" s="228"/>
      <c r="AF197" s="228"/>
      <c r="AG197" s="272"/>
      <c r="AH197" s="227"/>
      <c r="AI197" s="245"/>
      <c r="AJ197" s="227"/>
      <c r="AK197" s="245"/>
      <c r="AL197" s="227"/>
      <c r="AM197" s="245"/>
      <c r="AN197" s="227"/>
      <c r="AO197" s="227"/>
      <c r="AP197" s="227"/>
      <c r="AQ197" s="227"/>
      <c r="AR197" s="227"/>
      <c r="AS197" s="227"/>
      <c r="AT197" s="228"/>
      <c r="AU197" s="228"/>
      <c r="AV197" s="197"/>
      <c r="AW197" s="197"/>
      <c r="AX197" s="197"/>
      <c r="AZ197" s="197"/>
    </row>
    <row r="198" spans="1:52">
      <c r="A198" s="199"/>
      <c r="B198" s="199"/>
      <c r="C198" s="199"/>
      <c r="D198" s="226"/>
      <c r="E198" s="226"/>
      <c r="F198" s="228"/>
      <c r="G198" s="226"/>
      <c r="H198" s="228"/>
      <c r="I198" s="228"/>
      <c r="J198" s="226"/>
      <c r="K198" s="228"/>
      <c r="L198" s="199"/>
      <c r="M198" s="226"/>
      <c r="N198" s="228"/>
      <c r="O198" s="226"/>
      <c r="P198" s="228"/>
      <c r="Q198" s="226"/>
      <c r="R198" s="228"/>
      <c r="S198" s="226"/>
      <c r="T198" s="199"/>
      <c r="U198" s="226"/>
      <c r="V198" s="199"/>
      <c r="W198" s="226"/>
      <c r="X198" s="226"/>
      <c r="Y198" s="226"/>
      <c r="Z198" s="228"/>
      <c r="AA198" s="228"/>
      <c r="AB198" s="199"/>
      <c r="AC198" s="199"/>
      <c r="AD198" s="199"/>
      <c r="AE198" s="228"/>
      <c r="AF198" s="228"/>
      <c r="AG198" s="272"/>
      <c r="AH198" s="227"/>
      <c r="AI198" s="245"/>
      <c r="AJ198" s="227"/>
      <c r="AK198" s="245"/>
      <c r="AL198" s="227"/>
      <c r="AM198" s="245"/>
      <c r="AN198" s="227"/>
      <c r="AO198" s="227"/>
      <c r="AP198" s="227"/>
      <c r="AQ198" s="227"/>
      <c r="AR198" s="227"/>
      <c r="AS198" s="227"/>
      <c r="AT198" s="228"/>
      <c r="AU198" s="228"/>
      <c r="AV198" s="197"/>
      <c r="AW198" s="197"/>
      <c r="AX198" s="197"/>
      <c r="AZ198" s="197"/>
    </row>
    <row r="199" spans="1:52">
      <c r="A199" s="199"/>
      <c r="B199" s="199"/>
      <c r="C199" s="199"/>
      <c r="D199" s="226"/>
      <c r="E199" s="226"/>
      <c r="F199" s="228"/>
      <c r="G199" s="226"/>
      <c r="H199" s="228"/>
      <c r="I199" s="228"/>
      <c r="J199" s="226"/>
      <c r="K199" s="228"/>
      <c r="L199" s="199"/>
      <c r="M199" s="226"/>
      <c r="N199" s="228"/>
      <c r="O199" s="226"/>
      <c r="P199" s="228"/>
      <c r="Q199" s="226"/>
      <c r="R199" s="228"/>
      <c r="S199" s="226"/>
      <c r="T199" s="199"/>
      <c r="U199" s="226"/>
      <c r="V199" s="199"/>
      <c r="W199" s="226"/>
      <c r="X199" s="226"/>
      <c r="Y199" s="226"/>
      <c r="Z199" s="228"/>
      <c r="AA199" s="228"/>
      <c r="AB199" s="199"/>
      <c r="AC199" s="199"/>
      <c r="AD199" s="199"/>
      <c r="AE199" s="228"/>
      <c r="AF199" s="228"/>
      <c r="AG199" s="272"/>
      <c r="AH199" s="227"/>
      <c r="AI199" s="245"/>
      <c r="AJ199" s="227"/>
      <c r="AK199" s="245"/>
      <c r="AL199" s="227"/>
      <c r="AM199" s="245"/>
      <c r="AN199" s="227"/>
      <c r="AO199" s="227"/>
      <c r="AP199" s="227"/>
      <c r="AQ199" s="227"/>
      <c r="AR199" s="227"/>
      <c r="AS199" s="227"/>
      <c r="AT199" s="228"/>
      <c r="AU199" s="228"/>
      <c r="AV199" s="197"/>
      <c r="AW199" s="197"/>
      <c r="AX199" s="197"/>
      <c r="AZ199" s="197"/>
    </row>
  </sheetData>
  <sheetProtection sort="0" autoFilter="0"/>
  <autoFilter ref="A4:AZ109" xr:uid="{00000000-0009-0000-0000-000002000000}"/>
  <customSheetViews>
    <customSheetView guid="{0FC0AE0C-F5E8-41BC-91A4-C38D6EE7908C}" showAutoFilter="1">
      <pane xSplit="3" ySplit="4" topLeftCell="D5" activePane="bottomRight" state="frozen"/>
      <selection pane="bottomRight" activeCell="AY16" sqref="AY16"/>
      <pageMargins left="0.7" right="0.7" top="0.78740157499999996" bottom="0.78740157499999996" header="0.3" footer="0.3"/>
      <autoFilter ref="A4:AZ109" xr:uid="{00000000-0009-0000-0000-000002000000}"/>
    </customSheetView>
    <customSheetView guid="{378E6016-0BA3-40B8-909C-3DBAD733C38C}" showAutoFilter="1">
      <pane xSplit="3" ySplit="4" topLeftCell="AN42" activePane="bottomRight" state="frozen"/>
      <selection pane="bottomRight" activeCell="AY103" sqref="AY103"/>
      <pageMargins left="0.7" right="0.7" top="0.78740157499999996" bottom="0.78740157499999996" header="0.3" footer="0.3"/>
      <pageSetup paperSize="9" orientation="portrait" verticalDpi="0" r:id="rId1"/>
      <autoFilter ref="A4:AZ109" xr:uid="{00000000-0000-0000-0000-000000000000}"/>
    </customSheetView>
  </customSheetViews>
  <mergeCells count="16">
    <mergeCell ref="AZ2:AZ4"/>
    <mergeCell ref="Q95:Q98"/>
    <mergeCell ref="R95:R98"/>
    <mergeCell ref="N19:N28"/>
    <mergeCell ref="AX2:AX4"/>
    <mergeCell ref="AG2:AG4"/>
    <mergeCell ref="AH2:AH4"/>
    <mergeCell ref="T2:T4"/>
    <mergeCell ref="V2:V4"/>
    <mergeCell ref="Y2:Y4"/>
    <mergeCell ref="AI2:AN2"/>
    <mergeCell ref="AI3:AJ3"/>
    <mergeCell ref="AK3:AL3"/>
    <mergeCell ref="AM3:AN3"/>
    <mergeCell ref="X2:X4"/>
    <mergeCell ref="M67:N7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7"/>
  <sheetViews>
    <sheetView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2" max="2" width="5.5703125" bestFit="1" customWidth="1"/>
    <col min="3" max="3" width="23.28515625" bestFit="1" customWidth="1"/>
    <col min="4" max="4" width="11.28515625" bestFit="1" customWidth="1"/>
    <col min="5" max="5" width="16.28515625" customWidth="1"/>
    <col min="6" max="6" width="16.140625" customWidth="1"/>
    <col min="7" max="9" width="16.85546875" customWidth="1"/>
    <col min="10" max="10" width="19.140625" customWidth="1"/>
    <col min="11" max="11" width="20.42578125" customWidth="1"/>
    <col min="12" max="12" width="16.5703125" customWidth="1"/>
    <col min="13" max="14" width="20.28515625" customWidth="1"/>
    <col min="15" max="15" width="17.42578125" customWidth="1"/>
    <col min="16" max="18" width="17.140625" customWidth="1"/>
    <col min="19" max="19" width="13.7109375" customWidth="1"/>
    <col min="20" max="20" width="16.85546875" customWidth="1"/>
    <col min="21" max="21" width="13.7109375" customWidth="1"/>
    <col min="22" max="22" width="16.85546875" customWidth="1"/>
    <col min="23" max="23" width="13.7109375" customWidth="1"/>
    <col min="24" max="24" width="16.85546875" customWidth="1"/>
    <col min="25" max="25" width="18.7109375" customWidth="1"/>
    <col min="26" max="26" width="18.42578125" customWidth="1"/>
    <col min="27" max="27" width="16" customWidth="1"/>
    <col min="28" max="28" width="20" customWidth="1"/>
    <col min="29" max="29" width="17.5703125" customWidth="1"/>
    <col min="30" max="30" width="18.42578125" customWidth="1"/>
    <col min="31" max="31" width="16.85546875" customWidth="1"/>
    <col min="32" max="35" width="17.7109375" customWidth="1"/>
    <col min="42" max="42" width="20.42578125" customWidth="1"/>
    <col min="43" max="43" width="16.28515625" customWidth="1"/>
    <col min="44" max="44" width="18.140625" customWidth="1"/>
    <col min="45" max="45" width="15.5703125" customWidth="1"/>
    <col min="46" max="46" width="16.5703125" customWidth="1"/>
    <col min="47" max="48" width="14.5703125" customWidth="1"/>
    <col min="49" max="49" width="15.42578125" customWidth="1"/>
    <col min="50" max="50" width="15.7109375" customWidth="1"/>
    <col min="51" max="51" width="13.85546875" customWidth="1"/>
    <col min="52" max="52" width="13.85546875" style="648" customWidth="1"/>
  </cols>
  <sheetData>
    <row r="1" spans="1:53" ht="24" thickBot="1">
      <c r="A1" s="291">
        <v>2015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BA1" s="286"/>
    </row>
    <row r="2" spans="1:53" ht="23.25" customHeight="1">
      <c r="A2" s="292"/>
      <c r="B2" s="293"/>
      <c r="C2" s="293"/>
      <c r="D2" s="315"/>
      <c r="E2" s="315"/>
      <c r="F2" s="340"/>
      <c r="G2" s="315"/>
      <c r="H2" s="340"/>
      <c r="I2" s="340"/>
      <c r="J2" s="315"/>
      <c r="K2" s="340"/>
      <c r="L2" s="293"/>
      <c r="M2" s="315"/>
      <c r="N2" s="340"/>
      <c r="O2" s="315"/>
      <c r="P2" s="340"/>
      <c r="Q2" s="315"/>
      <c r="R2" s="340"/>
      <c r="S2" s="315"/>
      <c r="T2" s="857" t="s">
        <v>245</v>
      </c>
      <c r="U2" s="315"/>
      <c r="V2" s="857" t="s">
        <v>246</v>
      </c>
      <c r="W2" s="315"/>
      <c r="X2" s="839" t="s">
        <v>247</v>
      </c>
      <c r="Y2" s="839" t="s">
        <v>0</v>
      </c>
      <c r="Z2" s="340"/>
      <c r="AA2" s="340"/>
      <c r="AB2" s="293"/>
      <c r="AC2" s="293"/>
      <c r="AD2" s="293"/>
      <c r="AE2" s="340"/>
      <c r="AF2" s="340"/>
      <c r="AG2" s="340"/>
      <c r="AH2" s="845" t="s">
        <v>248</v>
      </c>
      <c r="AI2" s="845" t="s">
        <v>249</v>
      </c>
      <c r="AJ2" s="848" t="s">
        <v>250</v>
      </c>
      <c r="AK2" s="849"/>
      <c r="AL2" s="849"/>
      <c r="AM2" s="849"/>
      <c r="AN2" s="849"/>
      <c r="AO2" s="850"/>
      <c r="AP2" s="340"/>
      <c r="AQ2" s="340"/>
      <c r="AR2" s="340"/>
      <c r="AS2" s="340"/>
      <c r="AT2" s="340"/>
      <c r="AU2" s="340"/>
      <c r="AV2" s="340"/>
      <c r="AW2" s="293"/>
      <c r="AX2" s="293"/>
      <c r="AY2" s="842" t="s">
        <v>251</v>
      </c>
      <c r="AZ2" s="785"/>
      <c r="BA2" s="857" t="s">
        <v>192</v>
      </c>
    </row>
    <row r="3" spans="1:53" ht="185.25" customHeight="1">
      <c r="A3" s="295" t="s">
        <v>6</v>
      </c>
      <c r="B3" s="294" t="s">
        <v>7</v>
      </c>
      <c r="C3" s="295" t="s">
        <v>8</v>
      </c>
      <c r="D3" s="339" t="s">
        <v>252</v>
      </c>
      <c r="E3" s="314" t="s">
        <v>253</v>
      </c>
      <c r="F3" s="342" t="s">
        <v>254</v>
      </c>
      <c r="G3" s="339" t="s">
        <v>148</v>
      </c>
      <c r="H3" s="342" t="s">
        <v>149</v>
      </c>
      <c r="I3" s="342" t="s">
        <v>150</v>
      </c>
      <c r="J3" s="339" t="s">
        <v>151</v>
      </c>
      <c r="K3" s="342" t="s">
        <v>255</v>
      </c>
      <c r="L3" s="295" t="s">
        <v>153</v>
      </c>
      <c r="M3" s="339" t="s">
        <v>9</v>
      </c>
      <c r="N3" s="342" t="s">
        <v>10</v>
      </c>
      <c r="O3" s="339" t="s">
        <v>256</v>
      </c>
      <c r="P3" s="342" t="s">
        <v>257</v>
      </c>
      <c r="Q3" s="339" t="s">
        <v>258</v>
      </c>
      <c r="R3" s="342" t="s">
        <v>259</v>
      </c>
      <c r="S3" s="339" t="s">
        <v>11</v>
      </c>
      <c r="T3" s="880"/>
      <c r="U3" s="339" t="s">
        <v>12</v>
      </c>
      <c r="V3" s="880"/>
      <c r="W3" s="339" t="s">
        <v>13</v>
      </c>
      <c r="X3" s="840"/>
      <c r="Y3" s="840"/>
      <c r="Z3" s="342" t="s">
        <v>260</v>
      </c>
      <c r="AA3" s="342" t="s">
        <v>14</v>
      </c>
      <c r="AB3" s="295" t="s">
        <v>15</v>
      </c>
      <c r="AC3" s="295" t="s">
        <v>16</v>
      </c>
      <c r="AD3" s="295" t="s">
        <v>17</v>
      </c>
      <c r="AE3" s="341" t="s">
        <v>136</v>
      </c>
      <c r="AF3" s="342" t="s">
        <v>261</v>
      </c>
      <c r="AG3" s="342" t="s">
        <v>262</v>
      </c>
      <c r="AH3" s="846"/>
      <c r="AI3" s="846"/>
      <c r="AJ3" s="851" t="s">
        <v>18</v>
      </c>
      <c r="AK3" s="852"/>
      <c r="AL3" s="853" t="s">
        <v>19</v>
      </c>
      <c r="AM3" s="854"/>
      <c r="AN3" s="855" t="s">
        <v>20</v>
      </c>
      <c r="AO3" s="856"/>
      <c r="AP3" s="342" t="s">
        <v>263</v>
      </c>
      <c r="AQ3" s="342" t="s">
        <v>264</v>
      </c>
      <c r="AR3" s="342" t="s">
        <v>1</v>
      </c>
      <c r="AS3" s="342" t="s">
        <v>265</v>
      </c>
      <c r="AT3" s="350" t="s">
        <v>2</v>
      </c>
      <c r="AU3" s="342" t="s">
        <v>266</v>
      </c>
      <c r="AV3" s="342" t="s">
        <v>3</v>
      </c>
      <c r="AW3" s="295" t="s">
        <v>4</v>
      </c>
      <c r="AX3" s="295" t="s">
        <v>5</v>
      </c>
      <c r="AY3" s="843"/>
      <c r="AZ3" s="740" t="s">
        <v>523</v>
      </c>
      <c r="BA3" s="858"/>
    </row>
    <row r="4" spans="1:53" ht="15.75" thickBot="1">
      <c r="A4" s="290"/>
      <c r="B4" s="290"/>
      <c r="C4" s="290"/>
      <c r="D4" s="316"/>
      <c r="E4" s="316"/>
      <c r="F4" s="343"/>
      <c r="G4" s="316"/>
      <c r="H4" s="343"/>
      <c r="I4" s="343"/>
      <c r="J4" s="316"/>
      <c r="K4" s="343"/>
      <c r="L4" s="290"/>
      <c r="M4" s="316"/>
      <c r="N4" s="343"/>
      <c r="O4" s="316"/>
      <c r="P4" s="343"/>
      <c r="Q4" s="316"/>
      <c r="R4" s="343"/>
      <c r="S4" s="316"/>
      <c r="T4" s="881"/>
      <c r="U4" s="316"/>
      <c r="V4" s="881"/>
      <c r="W4" s="316"/>
      <c r="X4" s="841"/>
      <c r="Y4" s="841"/>
      <c r="Z4" s="343"/>
      <c r="AA4" s="343"/>
      <c r="AB4" s="290"/>
      <c r="AC4" s="290"/>
      <c r="AD4" s="290"/>
      <c r="AE4" s="343"/>
      <c r="AF4" s="343"/>
      <c r="AG4" s="343"/>
      <c r="AH4" s="847"/>
      <c r="AI4" s="847"/>
      <c r="AJ4" s="344" t="s">
        <v>21</v>
      </c>
      <c r="AK4" s="347" t="s">
        <v>22</v>
      </c>
      <c r="AL4" s="345" t="s">
        <v>21</v>
      </c>
      <c r="AM4" s="348" t="s">
        <v>22</v>
      </c>
      <c r="AN4" s="346" t="s">
        <v>21</v>
      </c>
      <c r="AO4" s="349" t="s">
        <v>22</v>
      </c>
      <c r="AP4" s="343"/>
      <c r="AQ4" s="343"/>
      <c r="AR4" s="343"/>
      <c r="AS4" s="343"/>
      <c r="AT4" s="343"/>
      <c r="AU4" s="343"/>
      <c r="AV4" s="343"/>
      <c r="AW4" s="290"/>
      <c r="AX4" s="290"/>
      <c r="AY4" s="844"/>
      <c r="AZ4" s="786"/>
      <c r="BA4" s="859"/>
    </row>
    <row r="5" spans="1:53">
      <c r="A5" s="297">
        <v>13073088</v>
      </c>
      <c r="B5" s="296">
        <v>301</v>
      </c>
      <c r="C5" s="296" t="s">
        <v>23</v>
      </c>
      <c r="D5" s="299">
        <v>57525</v>
      </c>
      <c r="E5" s="299">
        <v>-7588700</v>
      </c>
      <c r="F5" s="327">
        <v>-700509.19</v>
      </c>
      <c r="G5" s="299">
        <v>0</v>
      </c>
      <c r="H5" s="327">
        <v>0</v>
      </c>
      <c r="I5" s="327">
        <v>-4614199.18</v>
      </c>
      <c r="J5" s="299">
        <v>0</v>
      </c>
      <c r="K5" s="327">
        <v>0</v>
      </c>
      <c r="L5" s="308">
        <v>2011</v>
      </c>
      <c r="M5" s="299">
        <v>0</v>
      </c>
      <c r="N5" s="327">
        <v>0</v>
      </c>
      <c r="O5" s="299">
        <v>1</v>
      </c>
      <c r="P5" s="327">
        <v>18000000</v>
      </c>
      <c r="Q5" s="299">
        <v>1</v>
      </c>
      <c r="R5" s="327">
        <v>7612674.8700000001</v>
      </c>
      <c r="S5" s="299">
        <v>300</v>
      </c>
      <c r="T5" s="308">
        <v>0</v>
      </c>
      <c r="U5" s="299">
        <v>500</v>
      </c>
      <c r="V5" s="308">
        <v>0</v>
      </c>
      <c r="W5" s="299">
        <v>420</v>
      </c>
      <c r="X5" s="299">
        <v>0</v>
      </c>
      <c r="Y5" s="299">
        <v>0</v>
      </c>
      <c r="Z5" s="327">
        <v>94572113.480000004</v>
      </c>
      <c r="AA5" s="327">
        <v>1644.0176180790961</v>
      </c>
      <c r="AB5" s="308" t="s">
        <v>32</v>
      </c>
      <c r="AC5" s="308" t="s">
        <v>32</v>
      </c>
      <c r="AD5" s="308" t="s">
        <v>32</v>
      </c>
      <c r="AE5" s="327" t="s">
        <v>165</v>
      </c>
      <c r="AF5" s="327" t="s">
        <v>165</v>
      </c>
      <c r="AG5" s="327" t="s">
        <v>165</v>
      </c>
      <c r="AH5" s="338" t="s">
        <v>165</v>
      </c>
      <c r="AI5" s="338" t="s">
        <v>165</v>
      </c>
      <c r="AJ5" s="299">
        <v>230000</v>
      </c>
      <c r="AK5" s="363">
        <v>231810.81</v>
      </c>
      <c r="AL5" s="299">
        <v>405000</v>
      </c>
      <c r="AM5" s="327">
        <v>517137.8</v>
      </c>
      <c r="AN5" s="299">
        <v>45000</v>
      </c>
      <c r="AO5" s="338">
        <v>42611.25</v>
      </c>
      <c r="AP5" s="327">
        <v>35569128.049999997</v>
      </c>
      <c r="AQ5" s="327">
        <v>37952041</v>
      </c>
      <c r="AR5" s="327">
        <v>2382912.950000003</v>
      </c>
      <c r="AS5" s="327">
        <v>15721240.5</v>
      </c>
      <c r="AT5" s="327">
        <v>53673281.5</v>
      </c>
      <c r="AU5" s="336">
        <v>22431084.059999999</v>
      </c>
      <c r="AV5" s="336">
        <v>31242197.440000001</v>
      </c>
      <c r="AW5" s="351">
        <v>0.59103762192921316</v>
      </c>
      <c r="AX5" s="351">
        <v>0.41791899867348337</v>
      </c>
      <c r="AY5" s="336" t="s">
        <v>25</v>
      </c>
      <c r="AZ5" s="615" t="s">
        <v>25</v>
      </c>
      <c r="BA5" s="307">
        <v>9.69</v>
      </c>
    </row>
    <row r="6" spans="1:53">
      <c r="A6" s="289">
        <v>13073011</v>
      </c>
      <c r="B6" s="288">
        <v>311</v>
      </c>
      <c r="C6" s="288" t="s">
        <v>26</v>
      </c>
      <c r="D6" s="301" t="s">
        <v>24</v>
      </c>
      <c r="E6" s="301" t="s">
        <v>24</v>
      </c>
      <c r="F6" s="305" t="s">
        <v>24</v>
      </c>
      <c r="G6" s="1034">
        <v>1</v>
      </c>
      <c r="H6" s="305" t="s">
        <v>24</v>
      </c>
      <c r="I6" s="305" t="s">
        <v>24</v>
      </c>
      <c r="J6" s="301" t="s">
        <v>24</v>
      </c>
      <c r="K6" s="305" t="s">
        <v>24</v>
      </c>
      <c r="L6" s="321" t="s">
        <v>24</v>
      </c>
      <c r="M6" s="301" t="s">
        <v>24</v>
      </c>
      <c r="N6" s="305" t="s">
        <v>24</v>
      </c>
      <c r="O6" s="301" t="s">
        <v>24</v>
      </c>
      <c r="P6" s="305" t="s">
        <v>24</v>
      </c>
      <c r="Q6" s="301" t="s">
        <v>24</v>
      </c>
      <c r="R6" s="305" t="s">
        <v>24</v>
      </c>
      <c r="S6" s="301" t="s">
        <v>24</v>
      </c>
      <c r="T6" s="321" t="s">
        <v>24</v>
      </c>
      <c r="U6" s="301" t="s">
        <v>24</v>
      </c>
      <c r="V6" s="321" t="s">
        <v>24</v>
      </c>
      <c r="W6" s="301" t="s">
        <v>24</v>
      </c>
      <c r="X6" s="301" t="s">
        <v>24</v>
      </c>
      <c r="Y6" s="301" t="s">
        <v>24</v>
      </c>
      <c r="Z6" s="305" t="s">
        <v>24</v>
      </c>
      <c r="AA6" s="305" t="s">
        <v>24</v>
      </c>
      <c r="AB6" s="321" t="s">
        <v>24</v>
      </c>
      <c r="AC6" s="321" t="s">
        <v>24</v>
      </c>
      <c r="AD6" s="321" t="s">
        <v>24</v>
      </c>
      <c r="AE6" s="305" t="s">
        <v>24</v>
      </c>
      <c r="AF6" s="305" t="s">
        <v>24</v>
      </c>
      <c r="AG6" s="305" t="s">
        <v>24</v>
      </c>
      <c r="AH6" s="305" t="s">
        <v>24</v>
      </c>
      <c r="AI6" s="305" t="s">
        <v>24</v>
      </c>
      <c r="AJ6" s="301" t="s">
        <v>24</v>
      </c>
      <c r="AK6" s="305" t="s">
        <v>24</v>
      </c>
      <c r="AL6" s="301" t="s">
        <v>24</v>
      </c>
      <c r="AM6" s="305" t="s">
        <v>24</v>
      </c>
      <c r="AN6" s="301" t="s">
        <v>24</v>
      </c>
      <c r="AO6" s="305" t="s">
        <v>24</v>
      </c>
      <c r="AP6" s="305" t="s">
        <v>24</v>
      </c>
      <c r="AQ6" s="305" t="s">
        <v>24</v>
      </c>
      <c r="AR6" s="305" t="s">
        <v>24</v>
      </c>
      <c r="AS6" s="305" t="s">
        <v>24</v>
      </c>
      <c r="AT6" s="305" t="s">
        <v>24</v>
      </c>
      <c r="AU6" s="305" t="s">
        <v>24</v>
      </c>
      <c r="AV6" s="305" t="s">
        <v>24</v>
      </c>
      <c r="AW6" s="321" t="s">
        <v>24</v>
      </c>
      <c r="AX6" s="321" t="s">
        <v>24</v>
      </c>
      <c r="AY6" s="302" t="s">
        <v>25</v>
      </c>
      <c r="AZ6" s="615" t="s">
        <v>25</v>
      </c>
      <c r="BA6" s="303">
        <v>4.68</v>
      </c>
    </row>
    <row r="7" spans="1:53">
      <c r="A7" s="289">
        <v>13073035</v>
      </c>
      <c r="B7" s="288">
        <v>312</v>
      </c>
      <c r="C7" s="288" t="s">
        <v>27</v>
      </c>
      <c r="D7" s="301">
        <v>9969</v>
      </c>
      <c r="E7" s="301">
        <v>-1003622</v>
      </c>
      <c r="F7" s="305">
        <v>671088</v>
      </c>
      <c r="G7" s="301">
        <v>1</v>
      </c>
      <c r="H7" s="305">
        <v>318225</v>
      </c>
      <c r="I7" s="305" t="s">
        <v>24</v>
      </c>
      <c r="J7" s="301">
        <v>1</v>
      </c>
      <c r="K7" s="305">
        <v>2795780</v>
      </c>
      <c r="L7" s="321" t="s">
        <v>24</v>
      </c>
      <c r="M7" s="301" t="s">
        <v>24</v>
      </c>
      <c r="N7" s="305" t="s">
        <v>24</v>
      </c>
      <c r="O7" s="301">
        <v>0</v>
      </c>
      <c r="P7" s="305" t="s">
        <v>24</v>
      </c>
      <c r="Q7" s="301">
        <v>1</v>
      </c>
      <c r="R7" s="305">
        <v>3183132</v>
      </c>
      <c r="S7" s="301">
        <v>340</v>
      </c>
      <c r="T7" s="321">
        <v>0</v>
      </c>
      <c r="U7" s="301">
        <v>360</v>
      </c>
      <c r="V7" s="321">
        <v>0</v>
      </c>
      <c r="W7" s="301">
        <v>340</v>
      </c>
      <c r="X7" s="301">
        <v>0</v>
      </c>
      <c r="Y7" s="301">
        <v>0</v>
      </c>
      <c r="Z7" s="305">
        <v>7754027</v>
      </c>
      <c r="AA7" s="305">
        <v>777.81392316180154</v>
      </c>
      <c r="AB7" s="321" t="s">
        <v>28</v>
      </c>
      <c r="AC7" s="321" t="s">
        <v>28</v>
      </c>
      <c r="AD7" s="321" t="s">
        <v>28</v>
      </c>
      <c r="AE7" s="305" t="s">
        <v>24</v>
      </c>
      <c r="AF7" s="305" t="s">
        <v>24</v>
      </c>
      <c r="AG7" s="305" t="s">
        <v>24</v>
      </c>
      <c r="AH7" s="305" t="s">
        <v>24</v>
      </c>
      <c r="AI7" s="305" t="s">
        <v>24</v>
      </c>
      <c r="AJ7" s="301">
        <v>24000</v>
      </c>
      <c r="AK7" s="305">
        <v>26841</v>
      </c>
      <c r="AL7" s="301">
        <v>22300</v>
      </c>
      <c r="AM7" s="305">
        <v>22320</v>
      </c>
      <c r="AN7" s="301" t="s">
        <v>24</v>
      </c>
      <c r="AO7" s="305" t="s">
        <v>24</v>
      </c>
      <c r="AP7" s="305">
        <v>4487752</v>
      </c>
      <c r="AQ7" s="305">
        <v>5466213</v>
      </c>
      <c r="AR7" s="305">
        <v>978461</v>
      </c>
      <c r="AS7" s="305">
        <v>2701194</v>
      </c>
      <c r="AT7" s="327">
        <v>8167407</v>
      </c>
      <c r="AU7" s="305">
        <v>3325568</v>
      </c>
      <c r="AV7" s="302">
        <v>4841839</v>
      </c>
      <c r="AW7" s="364">
        <v>0.60838609838292068</v>
      </c>
      <c r="AX7" s="364">
        <v>0.40717549645805579</v>
      </c>
      <c r="AY7" s="302" t="s">
        <v>25</v>
      </c>
      <c r="AZ7" s="615" t="s">
        <v>25</v>
      </c>
      <c r="BA7" s="303">
        <v>17.21</v>
      </c>
    </row>
    <row r="8" spans="1:53">
      <c r="A8" s="289">
        <v>13073055</v>
      </c>
      <c r="B8" s="288">
        <v>313</v>
      </c>
      <c r="C8" s="288" t="s">
        <v>29</v>
      </c>
      <c r="D8" s="301">
        <v>4633</v>
      </c>
      <c r="E8" s="301">
        <v>-826900</v>
      </c>
      <c r="F8" s="305">
        <v>-172998.55</v>
      </c>
      <c r="G8" s="301">
        <v>0</v>
      </c>
      <c r="H8" s="305" t="s">
        <v>24</v>
      </c>
      <c r="I8" s="305">
        <v>-204693.26</v>
      </c>
      <c r="J8" s="301">
        <v>1</v>
      </c>
      <c r="K8" s="305">
        <v>937610.23</v>
      </c>
      <c r="L8" s="321" t="s">
        <v>24</v>
      </c>
      <c r="M8" s="301">
        <v>1</v>
      </c>
      <c r="N8" s="305">
        <v>11253173.48</v>
      </c>
      <c r="O8" s="301">
        <v>0</v>
      </c>
      <c r="P8" s="305">
        <v>0</v>
      </c>
      <c r="Q8" s="301">
        <v>1</v>
      </c>
      <c r="R8" s="305">
        <v>949027.55</v>
      </c>
      <c r="S8" s="301">
        <v>350</v>
      </c>
      <c r="T8" s="321">
        <v>0</v>
      </c>
      <c r="U8" s="301">
        <v>350</v>
      </c>
      <c r="V8" s="321">
        <v>1</v>
      </c>
      <c r="W8" s="301">
        <v>300</v>
      </c>
      <c r="X8" s="301">
        <v>1</v>
      </c>
      <c r="Y8" s="301">
        <v>0</v>
      </c>
      <c r="Z8" s="305">
        <v>3130833.26</v>
      </c>
      <c r="AA8" s="305">
        <v>675.76802503777242</v>
      </c>
      <c r="AB8" s="321" t="s">
        <v>32</v>
      </c>
      <c r="AC8" s="321" t="s">
        <v>28</v>
      </c>
      <c r="AD8" s="321" t="s">
        <v>28</v>
      </c>
      <c r="AE8" s="305">
        <v>11264154.859999999</v>
      </c>
      <c r="AF8" s="305">
        <v>642121.11</v>
      </c>
      <c r="AG8" s="305">
        <v>-359754.96</v>
      </c>
      <c r="AH8" s="305" t="s">
        <v>24</v>
      </c>
      <c r="AI8" s="332">
        <v>949027.55</v>
      </c>
      <c r="AJ8" s="301">
        <v>21500</v>
      </c>
      <c r="AK8" s="354">
        <v>23261.599999999999</v>
      </c>
      <c r="AL8" s="301">
        <v>1500</v>
      </c>
      <c r="AM8" s="305">
        <v>1540</v>
      </c>
      <c r="AN8" s="301">
        <v>0</v>
      </c>
      <c r="AO8" s="332">
        <v>0</v>
      </c>
      <c r="AP8" s="305">
        <v>4219904.58</v>
      </c>
      <c r="AQ8" s="305">
        <v>4114759.15</v>
      </c>
      <c r="AR8" s="305">
        <v>-105145.43000000017</v>
      </c>
      <c r="AS8" s="305">
        <v>24893.81</v>
      </c>
      <c r="AT8" s="305">
        <v>4139652.96</v>
      </c>
      <c r="AU8" s="302">
        <v>2189414.2200000002</v>
      </c>
      <c r="AV8" s="302">
        <v>1950238.7399999998</v>
      </c>
      <c r="AW8" s="335">
        <v>53.208806158192765</v>
      </c>
      <c r="AX8" s="335">
        <v>52.888834913349847</v>
      </c>
      <c r="AY8" s="302" t="s">
        <v>25</v>
      </c>
      <c r="AZ8" s="615" t="s">
        <v>25</v>
      </c>
      <c r="BA8" s="303">
        <v>1.66</v>
      </c>
    </row>
    <row r="9" spans="1:53">
      <c r="A9" s="289">
        <v>13073070</v>
      </c>
      <c r="B9" s="288">
        <v>314</v>
      </c>
      <c r="C9" s="288" t="s">
        <v>30</v>
      </c>
      <c r="D9" s="301">
        <v>4370</v>
      </c>
      <c r="E9" s="301">
        <v>34200</v>
      </c>
      <c r="F9" s="305">
        <v>142397.66</v>
      </c>
      <c r="G9" s="301">
        <v>0</v>
      </c>
      <c r="H9" s="305">
        <v>0</v>
      </c>
      <c r="I9" s="305">
        <v>-87190.2</v>
      </c>
      <c r="J9" s="301">
        <v>0</v>
      </c>
      <c r="K9" s="305" t="s">
        <v>24</v>
      </c>
      <c r="L9" s="321">
        <v>2012</v>
      </c>
      <c r="M9" s="301">
        <v>0</v>
      </c>
      <c r="N9" s="305">
        <v>0</v>
      </c>
      <c r="O9" s="301">
        <v>1</v>
      </c>
      <c r="P9" s="305">
        <v>3155613.7</v>
      </c>
      <c r="Q9" s="301">
        <v>1</v>
      </c>
      <c r="R9" s="305">
        <v>355685.25</v>
      </c>
      <c r="S9" s="301">
        <v>400</v>
      </c>
      <c r="T9" s="321">
        <v>0</v>
      </c>
      <c r="U9" s="301">
        <v>400</v>
      </c>
      <c r="V9" s="321">
        <v>0</v>
      </c>
      <c r="W9" s="301">
        <v>360</v>
      </c>
      <c r="X9" s="301">
        <v>0</v>
      </c>
      <c r="Y9" s="301">
        <v>0</v>
      </c>
      <c r="Z9" s="305">
        <v>4464664.21</v>
      </c>
      <c r="AA9" s="305">
        <v>1021.662290617849</v>
      </c>
      <c r="AB9" s="321" t="s">
        <v>32</v>
      </c>
      <c r="AC9" s="321" t="s">
        <v>28</v>
      </c>
      <c r="AD9" s="321" t="s">
        <v>28</v>
      </c>
      <c r="AE9" s="305">
        <v>14119184.609999999</v>
      </c>
      <c r="AF9" s="305">
        <v>1835.06</v>
      </c>
      <c r="AG9" s="305">
        <v>-970325.87</v>
      </c>
      <c r="AH9" s="305">
        <v>142397.66</v>
      </c>
      <c r="AI9" s="305">
        <v>-2799928.45</v>
      </c>
      <c r="AJ9" s="301">
        <v>19000</v>
      </c>
      <c r="AK9" s="305">
        <v>17554.21</v>
      </c>
      <c r="AL9" s="301">
        <v>0</v>
      </c>
      <c r="AM9" s="305">
        <v>0</v>
      </c>
      <c r="AN9" s="301">
        <v>40000</v>
      </c>
      <c r="AO9" s="305">
        <v>33325</v>
      </c>
      <c r="AP9" s="305">
        <v>1764300</v>
      </c>
      <c r="AQ9" s="305">
        <v>2167167.6800000002</v>
      </c>
      <c r="AR9" s="305">
        <v>402867.68000000017</v>
      </c>
      <c r="AS9" s="305">
        <v>1275536.82</v>
      </c>
      <c r="AT9" s="305">
        <v>3442704.5</v>
      </c>
      <c r="AU9" s="305">
        <v>1441351.69</v>
      </c>
      <c r="AV9" s="305">
        <v>2001352.81</v>
      </c>
      <c r="AW9" s="305">
        <v>66.510000000000005</v>
      </c>
      <c r="AX9" s="305">
        <v>41.87</v>
      </c>
      <c r="AY9" s="302" t="s">
        <v>25</v>
      </c>
      <c r="AZ9" s="615" t="s">
        <v>25</v>
      </c>
      <c r="BA9" s="303">
        <v>1.53</v>
      </c>
    </row>
    <row r="10" spans="1:53">
      <c r="A10" s="289">
        <v>13073080</v>
      </c>
      <c r="B10" s="288">
        <v>315</v>
      </c>
      <c r="C10" s="288" t="s">
        <v>31</v>
      </c>
      <c r="D10" s="301">
        <v>9476</v>
      </c>
      <c r="E10" s="301">
        <v>-1327500</v>
      </c>
      <c r="F10" s="305">
        <v>802771.78</v>
      </c>
      <c r="G10" s="301">
        <v>1</v>
      </c>
      <c r="H10" s="305">
        <v>252253.82</v>
      </c>
      <c r="I10" s="305">
        <v>0</v>
      </c>
      <c r="J10" s="301">
        <v>1</v>
      </c>
      <c r="K10" s="305">
        <v>2649904.88</v>
      </c>
      <c r="L10" s="321" t="s">
        <v>209</v>
      </c>
      <c r="M10" s="301">
        <v>1</v>
      </c>
      <c r="N10" s="305">
        <v>14703885.26</v>
      </c>
      <c r="O10" s="301">
        <v>0</v>
      </c>
      <c r="P10" s="305">
        <v>0</v>
      </c>
      <c r="Q10" s="301">
        <v>1</v>
      </c>
      <c r="R10" s="305">
        <v>1761567.63</v>
      </c>
      <c r="S10" s="301">
        <v>255</v>
      </c>
      <c r="T10" s="321">
        <v>1</v>
      </c>
      <c r="U10" s="301">
        <v>380</v>
      </c>
      <c r="V10" s="321">
        <v>0</v>
      </c>
      <c r="W10" s="301">
        <v>370</v>
      </c>
      <c r="X10" s="301">
        <v>0</v>
      </c>
      <c r="Y10" s="301">
        <v>0</v>
      </c>
      <c r="Z10" s="305">
        <v>12701713</v>
      </c>
      <c r="AA10" s="305">
        <v>1340.4087167581258</v>
      </c>
      <c r="AB10" s="321" t="s">
        <v>32</v>
      </c>
      <c r="AC10" s="321" t="s">
        <v>28</v>
      </c>
      <c r="AD10" s="321" t="s">
        <v>28</v>
      </c>
      <c r="AE10" s="305">
        <v>16045502.59</v>
      </c>
      <c r="AF10" s="305">
        <v>-487198.31</v>
      </c>
      <c r="AG10" s="305">
        <v>2599904.88</v>
      </c>
      <c r="AH10" s="332">
        <v>802771.78</v>
      </c>
      <c r="AI10" s="332">
        <v>1761567.63</v>
      </c>
      <c r="AJ10" s="301">
        <v>23000</v>
      </c>
      <c r="AK10" s="354">
        <v>21279.87</v>
      </c>
      <c r="AL10" s="301">
        <v>30000</v>
      </c>
      <c r="AM10" s="305">
        <v>28373.87</v>
      </c>
      <c r="AN10" s="301">
        <v>0</v>
      </c>
      <c r="AO10" s="332">
        <v>0</v>
      </c>
      <c r="AP10" s="305">
        <v>6003638</v>
      </c>
      <c r="AQ10" s="305">
        <v>6930267.96</v>
      </c>
      <c r="AR10" s="305">
        <v>926629.96</v>
      </c>
      <c r="AS10" s="305">
        <v>1634664.75</v>
      </c>
      <c r="AT10" s="305">
        <v>8614586.4499999993</v>
      </c>
      <c r="AU10" s="302">
        <v>2850527.14</v>
      </c>
      <c r="AV10" s="302">
        <v>5764059.3099999987</v>
      </c>
      <c r="AW10" s="300">
        <v>0.41131557343130498</v>
      </c>
      <c r="AX10" s="300">
        <v>0.330895412861055</v>
      </c>
      <c r="AY10" s="302" t="s">
        <v>25</v>
      </c>
      <c r="AZ10" s="615" t="s">
        <v>25</v>
      </c>
      <c r="BA10" s="303">
        <v>1</v>
      </c>
    </row>
    <row r="11" spans="1:53">
      <c r="A11" s="289">
        <v>13073089</v>
      </c>
      <c r="B11" s="288">
        <v>316</v>
      </c>
      <c r="C11" s="288" t="s">
        <v>33</v>
      </c>
      <c r="D11" s="301">
        <v>3924</v>
      </c>
      <c r="E11" s="301">
        <v>-834200</v>
      </c>
      <c r="F11" s="305">
        <v>-291081.2</v>
      </c>
      <c r="G11" s="1034">
        <v>1</v>
      </c>
      <c r="H11" s="305" t="s">
        <v>24</v>
      </c>
      <c r="I11" s="305">
        <v>-682931.36</v>
      </c>
      <c r="J11" s="301">
        <v>1</v>
      </c>
      <c r="K11" s="305">
        <v>1682735.52</v>
      </c>
      <c r="L11" s="321" t="s">
        <v>24</v>
      </c>
      <c r="M11" s="301">
        <v>1</v>
      </c>
      <c r="N11" s="305">
        <v>20850284.34</v>
      </c>
      <c r="O11" s="301">
        <v>0</v>
      </c>
      <c r="P11" s="305">
        <v>0</v>
      </c>
      <c r="Q11" s="301">
        <v>1</v>
      </c>
      <c r="R11" s="305">
        <v>828806.04</v>
      </c>
      <c r="S11" s="301">
        <v>300</v>
      </c>
      <c r="T11" s="321">
        <v>1</v>
      </c>
      <c r="U11" s="301">
        <v>300</v>
      </c>
      <c r="V11" s="321">
        <v>0</v>
      </c>
      <c r="W11" s="301">
        <v>200</v>
      </c>
      <c r="X11" s="301">
        <v>1</v>
      </c>
      <c r="Y11" s="301">
        <v>0</v>
      </c>
      <c r="Z11" s="305">
        <v>447938.2</v>
      </c>
      <c r="AA11" s="305">
        <v>114.15346585117227</v>
      </c>
      <c r="AB11" s="321" t="s">
        <v>28</v>
      </c>
      <c r="AC11" s="321" t="s">
        <v>28</v>
      </c>
      <c r="AD11" s="321" t="s">
        <v>28</v>
      </c>
      <c r="AE11" s="305" t="s">
        <v>24</v>
      </c>
      <c r="AF11" s="305">
        <v>-859158.29</v>
      </c>
      <c r="AG11" s="305"/>
      <c r="AH11" s="332">
        <v>-291081.2</v>
      </c>
      <c r="AI11" s="332">
        <v>828806.04</v>
      </c>
      <c r="AJ11" s="301">
        <v>15500</v>
      </c>
      <c r="AK11" s="354">
        <v>15659.6</v>
      </c>
      <c r="AL11" s="301">
        <v>0</v>
      </c>
      <c r="AM11" s="305">
        <v>0</v>
      </c>
      <c r="AN11" s="301">
        <v>0</v>
      </c>
      <c r="AO11" s="332">
        <v>0</v>
      </c>
      <c r="AP11" s="327">
        <v>2205784.33</v>
      </c>
      <c r="AQ11" s="327">
        <v>2145678.54</v>
      </c>
      <c r="AR11" s="327">
        <v>-60105.790000000037</v>
      </c>
      <c r="AS11" s="327">
        <v>887041.27</v>
      </c>
      <c r="AT11" s="327">
        <v>3032719.81</v>
      </c>
      <c r="AU11" s="336">
        <v>1549463.32</v>
      </c>
      <c r="AV11" s="336">
        <v>1483256.49</v>
      </c>
      <c r="AW11" s="300">
        <v>0.7221320860113557</v>
      </c>
      <c r="AX11" s="300">
        <v>0.51091542149421321</v>
      </c>
      <c r="AY11" s="302" t="s">
        <v>25</v>
      </c>
      <c r="AZ11" s="615" t="s">
        <v>25</v>
      </c>
      <c r="BA11" s="303" t="s">
        <v>24</v>
      </c>
    </row>
    <row r="12" spans="1:53">
      <c r="A12" s="289">
        <v>13073105</v>
      </c>
      <c r="B12" s="288">
        <v>317</v>
      </c>
      <c r="C12" s="288" t="s">
        <v>34</v>
      </c>
      <c r="D12" s="301">
        <v>3049</v>
      </c>
      <c r="E12" s="301">
        <v>137400</v>
      </c>
      <c r="F12" s="305">
        <v>384978.14</v>
      </c>
      <c r="G12" s="301">
        <v>1</v>
      </c>
      <c r="H12" s="305">
        <v>280640.84000000003</v>
      </c>
      <c r="I12" s="305" t="s">
        <v>169</v>
      </c>
      <c r="J12" s="301">
        <v>1</v>
      </c>
      <c r="K12" s="305">
        <v>1098817.9800000002</v>
      </c>
      <c r="L12" s="321" t="s">
        <v>169</v>
      </c>
      <c r="M12" s="301">
        <v>1</v>
      </c>
      <c r="N12" s="305">
        <v>20583143.940000001</v>
      </c>
      <c r="O12" s="301">
        <v>0</v>
      </c>
      <c r="P12" s="305">
        <v>0</v>
      </c>
      <c r="Q12" s="301">
        <v>1</v>
      </c>
      <c r="R12" s="305">
        <v>700530.2</v>
      </c>
      <c r="S12" s="301">
        <v>300</v>
      </c>
      <c r="T12" s="321">
        <v>0</v>
      </c>
      <c r="U12" s="301">
        <v>400</v>
      </c>
      <c r="V12" s="321">
        <v>0</v>
      </c>
      <c r="W12" s="301">
        <v>385</v>
      </c>
      <c r="X12" s="301">
        <v>0</v>
      </c>
      <c r="Y12" s="301">
        <v>0</v>
      </c>
      <c r="Z12" s="305">
        <v>4806764.66</v>
      </c>
      <c r="AA12" s="305">
        <v>1576.505300098393</v>
      </c>
      <c r="AB12" s="321" t="s">
        <v>28</v>
      </c>
      <c r="AC12" s="321" t="s">
        <v>28</v>
      </c>
      <c r="AD12" s="321" t="s">
        <v>28</v>
      </c>
      <c r="AE12" s="305">
        <v>18201660.809999999</v>
      </c>
      <c r="AF12" s="305">
        <v>896979.61</v>
      </c>
      <c r="AG12" s="332">
        <v>700530.2</v>
      </c>
      <c r="AH12" s="332">
        <v>384978.14</v>
      </c>
      <c r="AI12" s="332">
        <v>700530.2</v>
      </c>
      <c r="AJ12" s="301">
        <v>7500</v>
      </c>
      <c r="AK12" s="354">
        <v>7608.61</v>
      </c>
      <c r="AL12" s="301">
        <v>900</v>
      </c>
      <c r="AM12" s="305">
        <v>-225</v>
      </c>
      <c r="AN12" s="301">
        <v>405000</v>
      </c>
      <c r="AO12" s="332">
        <v>412697.98</v>
      </c>
      <c r="AP12" s="305">
        <v>2582198.91</v>
      </c>
      <c r="AQ12" s="305">
        <v>3438233.89</v>
      </c>
      <c r="AR12" s="305">
        <v>856034.98</v>
      </c>
      <c r="AS12" s="305">
        <v>120440.12</v>
      </c>
      <c r="AT12" s="305">
        <v>3558674.0100000002</v>
      </c>
      <c r="AU12" s="302">
        <v>1315950.6499999999</v>
      </c>
      <c r="AV12" s="302">
        <v>2242723.3600000003</v>
      </c>
      <c r="AW12" s="300">
        <v>0.38274029402926973</v>
      </c>
      <c r="AX12" s="300">
        <v>0.36978679314321344</v>
      </c>
      <c r="AY12" s="302" t="s">
        <v>25</v>
      </c>
      <c r="AZ12" s="615" t="s">
        <v>25</v>
      </c>
      <c r="BA12" s="303">
        <v>10.18</v>
      </c>
    </row>
    <row r="13" spans="1:53">
      <c r="A13" s="289">
        <v>13073005</v>
      </c>
      <c r="B13" s="288">
        <v>5351</v>
      </c>
      <c r="C13" s="288" t="s">
        <v>35</v>
      </c>
      <c r="D13" s="326">
        <v>961</v>
      </c>
      <c r="E13" s="326">
        <v>-142600</v>
      </c>
      <c r="F13" s="306">
        <v>-130584.52</v>
      </c>
      <c r="G13" s="1034">
        <v>1</v>
      </c>
      <c r="H13" s="306" t="s">
        <v>24</v>
      </c>
      <c r="I13" s="306">
        <v>-65769.72</v>
      </c>
      <c r="J13" s="326">
        <v>1</v>
      </c>
      <c r="K13" s="306">
        <v>126569.93</v>
      </c>
      <c r="L13" s="321" t="s">
        <v>24</v>
      </c>
      <c r="M13" s="326" t="s">
        <v>238</v>
      </c>
      <c r="N13" s="306" t="s">
        <v>238</v>
      </c>
      <c r="O13" s="326">
        <v>0</v>
      </c>
      <c r="P13" s="305" t="s">
        <v>24</v>
      </c>
      <c r="Q13" s="326">
        <v>1</v>
      </c>
      <c r="R13" s="306">
        <v>126569.93</v>
      </c>
      <c r="S13" s="326">
        <v>300</v>
      </c>
      <c r="T13" s="353">
        <v>0</v>
      </c>
      <c r="U13" s="326">
        <v>320</v>
      </c>
      <c r="V13" s="353">
        <v>1</v>
      </c>
      <c r="W13" s="326">
        <v>300</v>
      </c>
      <c r="X13" s="326">
        <v>1</v>
      </c>
      <c r="Y13" s="326">
        <v>0</v>
      </c>
      <c r="Z13" s="306">
        <v>0</v>
      </c>
      <c r="AA13" s="306">
        <v>0</v>
      </c>
      <c r="AB13" s="306" t="s">
        <v>28</v>
      </c>
      <c r="AC13" s="306" t="s">
        <v>28</v>
      </c>
      <c r="AD13" s="306" t="s">
        <v>28</v>
      </c>
      <c r="AE13" s="359" t="s">
        <v>267</v>
      </c>
      <c r="AF13" s="306">
        <v>-36165.379999999997</v>
      </c>
      <c r="AG13" s="306">
        <v>-65637.320000000007</v>
      </c>
      <c r="AH13" s="333">
        <v>-130584.52</v>
      </c>
      <c r="AI13" s="333">
        <v>126569.93</v>
      </c>
      <c r="AJ13" s="326">
        <v>3600</v>
      </c>
      <c r="AK13" s="357">
        <v>4201.63</v>
      </c>
      <c r="AL13" s="326">
        <v>0</v>
      </c>
      <c r="AM13" s="306">
        <v>0</v>
      </c>
      <c r="AN13" s="326">
        <v>0</v>
      </c>
      <c r="AO13" s="333">
        <v>0</v>
      </c>
      <c r="AP13" s="306">
        <v>334845.78000000003</v>
      </c>
      <c r="AQ13" s="306">
        <v>302257.87</v>
      </c>
      <c r="AR13" s="306">
        <v>-32587.910000000033</v>
      </c>
      <c r="AS13" s="306">
        <v>328245.55</v>
      </c>
      <c r="AT13" s="306">
        <v>630503.41999999993</v>
      </c>
      <c r="AU13" s="306">
        <v>314083.03999999998</v>
      </c>
      <c r="AV13" s="306">
        <v>316420.37999999995</v>
      </c>
      <c r="AW13" s="306">
        <v>103.91227861163715</v>
      </c>
      <c r="AX13" s="306">
        <v>49.814644938801443</v>
      </c>
      <c r="AY13" s="306">
        <v>113255.6</v>
      </c>
      <c r="AZ13" s="805">
        <v>17.12</v>
      </c>
      <c r="BA13" s="303">
        <v>1.88</v>
      </c>
    </row>
    <row r="14" spans="1:53">
      <c r="A14" s="289">
        <v>13073037</v>
      </c>
      <c r="B14" s="288">
        <v>5351</v>
      </c>
      <c r="C14" s="288" t="s">
        <v>36</v>
      </c>
      <c r="D14" s="326">
        <v>758</v>
      </c>
      <c r="E14" s="326">
        <v>-12800</v>
      </c>
      <c r="F14" s="306">
        <v>48919.51</v>
      </c>
      <c r="G14" s="326">
        <v>1</v>
      </c>
      <c r="H14" s="306">
        <v>97243.33</v>
      </c>
      <c r="I14" s="306" t="s">
        <v>24</v>
      </c>
      <c r="J14" s="326">
        <v>1</v>
      </c>
      <c r="K14" s="306">
        <v>296255.73</v>
      </c>
      <c r="L14" s="321" t="s">
        <v>24</v>
      </c>
      <c r="M14" s="326" t="s">
        <v>238</v>
      </c>
      <c r="N14" s="306" t="s">
        <v>238</v>
      </c>
      <c r="O14" s="326">
        <v>0</v>
      </c>
      <c r="P14" s="305" t="s">
        <v>24</v>
      </c>
      <c r="Q14" s="326">
        <v>1</v>
      </c>
      <c r="R14" s="306">
        <v>296255.73</v>
      </c>
      <c r="S14" s="326">
        <v>300</v>
      </c>
      <c r="T14" s="353">
        <v>0</v>
      </c>
      <c r="U14" s="326">
        <v>350</v>
      </c>
      <c r="V14" s="353">
        <v>0</v>
      </c>
      <c r="W14" s="326">
        <v>380</v>
      </c>
      <c r="X14" s="326">
        <v>0</v>
      </c>
      <c r="Y14" s="326">
        <v>0</v>
      </c>
      <c r="Z14" s="306">
        <v>237358.42</v>
      </c>
      <c r="AA14" s="306">
        <v>313.13775725593672</v>
      </c>
      <c r="AB14" s="306" t="s">
        <v>28</v>
      </c>
      <c r="AC14" s="306" t="s">
        <v>28</v>
      </c>
      <c r="AD14" s="306" t="s">
        <v>28</v>
      </c>
      <c r="AE14" s="359" t="s">
        <v>267</v>
      </c>
      <c r="AF14" s="306">
        <v>54770.12</v>
      </c>
      <c r="AG14" s="306">
        <v>77663.399999999994</v>
      </c>
      <c r="AH14" s="333">
        <v>48919.51</v>
      </c>
      <c r="AI14" s="333">
        <v>296255.73</v>
      </c>
      <c r="AJ14" s="326">
        <v>2800</v>
      </c>
      <c r="AK14" s="357">
        <v>3018.76</v>
      </c>
      <c r="AL14" s="326">
        <v>0</v>
      </c>
      <c r="AM14" s="306">
        <v>0</v>
      </c>
      <c r="AN14" s="326">
        <v>0</v>
      </c>
      <c r="AO14" s="333">
        <v>0</v>
      </c>
      <c r="AP14" s="306">
        <v>279893.28999999998</v>
      </c>
      <c r="AQ14" s="306">
        <v>341717.71</v>
      </c>
      <c r="AR14" s="306">
        <v>61824.420000000042</v>
      </c>
      <c r="AS14" s="306">
        <v>242461.41</v>
      </c>
      <c r="AT14" s="306">
        <v>584179.12</v>
      </c>
      <c r="AU14" s="306">
        <v>245209.2</v>
      </c>
      <c r="AV14" s="306">
        <v>338969.92</v>
      </c>
      <c r="AW14" s="306">
        <v>71.757826072286392</v>
      </c>
      <c r="AX14" s="306">
        <v>41.975002461573773</v>
      </c>
      <c r="AY14" s="306">
        <v>88396.87</v>
      </c>
      <c r="AZ14" s="805">
        <v>17.12</v>
      </c>
      <c r="BA14" s="303">
        <v>0.55000000000000004</v>
      </c>
    </row>
    <row r="15" spans="1:53">
      <c r="A15" s="289">
        <v>13073044</v>
      </c>
      <c r="B15" s="288">
        <v>5351</v>
      </c>
      <c r="C15" s="288" t="s">
        <v>37</v>
      </c>
      <c r="D15" s="326">
        <v>637</v>
      </c>
      <c r="E15" s="326">
        <v>-20000</v>
      </c>
      <c r="F15" s="306">
        <v>29913.43</v>
      </c>
      <c r="G15" s="326">
        <v>1</v>
      </c>
      <c r="H15" s="306" t="s">
        <v>24</v>
      </c>
      <c r="I15" s="306">
        <v>-22217.77</v>
      </c>
      <c r="J15" s="326">
        <v>0</v>
      </c>
      <c r="K15" s="306">
        <v>0</v>
      </c>
      <c r="L15" s="321" t="s">
        <v>24</v>
      </c>
      <c r="M15" s="326" t="s">
        <v>238</v>
      </c>
      <c r="N15" s="306" t="s">
        <v>238</v>
      </c>
      <c r="O15" s="326">
        <v>0</v>
      </c>
      <c r="P15" s="305" t="s">
        <v>24</v>
      </c>
      <c r="Q15" s="326">
        <v>0</v>
      </c>
      <c r="R15" s="306">
        <v>0</v>
      </c>
      <c r="S15" s="326">
        <v>320</v>
      </c>
      <c r="T15" s="353">
        <v>0</v>
      </c>
      <c r="U15" s="326">
        <v>385</v>
      </c>
      <c r="V15" s="353">
        <v>0</v>
      </c>
      <c r="W15" s="326">
        <v>360</v>
      </c>
      <c r="X15" s="326">
        <v>0</v>
      </c>
      <c r="Y15" s="326">
        <v>0</v>
      </c>
      <c r="Z15" s="306">
        <v>11318.08</v>
      </c>
      <c r="AA15" s="306">
        <v>17.76778649921507</v>
      </c>
      <c r="AB15" s="306" t="s">
        <v>28</v>
      </c>
      <c r="AC15" s="306" t="s">
        <v>28</v>
      </c>
      <c r="AD15" s="306" t="s">
        <v>28</v>
      </c>
      <c r="AE15" s="359" t="s">
        <v>267</v>
      </c>
      <c r="AF15" s="306">
        <v>56253.01</v>
      </c>
      <c r="AG15" s="306">
        <v>-22087</v>
      </c>
      <c r="AH15" s="352">
        <v>29913.43</v>
      </c>
      <c r="AI15" s="333">
        <v>-2645.91</v>
      </c>
      <c r="AJ15" s="326">
        <v>2000</v>
      </c>
      <c r="AK15" s="357">
        <v>2097.94</v>
      </c>
      <c r="AL15" s="326">
        <v>0</v>
      </c>
      <c r="AM15" s="306">
        <v>0</v>
      </c>
      <c r="AN15" s="326">
        <v>0</v>
      </c>
      <c r="AO15" s="333">
        <v>0</v>
      </c>
      <c r="AP15" s="306">
        <v>289090.43</v>
      </c>
      <c r="AQ15" s="306">
        <v>327772.34999999998</v>
      </c>
      <c r="AR15" s="306">
        <v>38681.919999999984</v>
      </c>
      <c r="AS15" s="306">
        <v>176184.42</v>
      </c>
      <c r="AT15" s="306">
        <v>503956.77</v>
      </c>
      <c r="AU15" s="306">
        <v>217980.27</v>
      </c>
      <c r="AV15" s="306">
        <v>285976.5</v>
      </c>
      <c r="AW15" s="306">
        <v>66.503556508045904</v>
      </c>
      <c r="AX15" s="306">
        <v>43.253763611509768</v>
      </c>
      <c r="AY15" s="306">
        <v>78580.960000000006</v>
      </c>
      <c r="AZ15" s="805">
        <v>17.12</v>
      </c>
      <c r="BA15" s="303">
        <v>0.45</v>
      </c>
    </row>
    <row r="16" spans="1:53">
      <c r="A16" s="289">
        <v>13073046</v>
      </c>
      <c r="B16" s="288">
        <v>5351</v>
      </c>
      <c r="C16" s="288" t="s">
        <v>38</v>
      </c>
      <c r="D16" s="326">
        <v>1777</v>
      </c>
      <c r="E16" s="326">
        <v>-709900</v>
      </c>
      <c r="F16" s="306">
        <v>-567590.89</v>
      </c>
      <c r="G16" s="326">
        <v>0</v>
      </c>
      <c r="H16" s="306" t="s">
        <v>24</v>
      </c>
      <c r="I16" s="306">
        <v>-637879.92000000004</v>
      </c>
      <c r="J16" s="326">
        <v>0</v>
      </c>
      <c r="K16" s="306">
        <v>0</v>
      </c>
      <c r="L16" s="321" t="s">
        <v>24</v>
      </c>
      <c r="M16" s="326" t="s">
        <v>238</v>
      </c>
      <c r="N16" s="306" t="s">
        <v>238</v>
      </c>
      <c r="O16" s="326">
        <v>0</v>
      </c>
      <c r="P16" s="305" t="s">
        <v>24</v>
      </c>
      <c r="Q16" s="326">
        <v>0</v>
      </c>
      <c r="R16" s="306">
        <v>0</v>
      </c>
      <c r="S16" s="326">
        <v>300</v>
      </c>
      <c r="T16" s="353">
        <v>0</v>
      </c>
      <c r="U16" s="326">
        <v>350</v>
      </c>
      <c r="V16" s="353">
        <v>0</v>
      </c>
      <c r="W16" s="326">
        <v>300</v>
      </c>
      <c r="X16" s="326">
        <v>1</v>
      </c>
      <c r="Y16" s="326">
        <v>0</v>
      </c>
      <c r="Z16" s="306">
        <v>796336.56</v>
      </c>
      <c r="AA16" s="306">
        <v>448.13537422622403</v>
      </c>
      <c r="AB16" s="306" t="s">
        <v>28</v>
      </c>
      <c r="AC16" s="306" t="s">
        <v>28</v>
      </c>
      <c r="AD16" s="306" t="s">
        <v>28</v>
      </c>
      <c r="AE16" s="359" t="s">
        <v>267</v>
      </c>
      <c r="AF16" s="306">
        <v>-517615.37</v>
      </c>
      <c r="AG16" s="306">
        <v>0</v>
      </c>
      <c r="AH16" s="333">
        <v>-567590.89</v>
      </c>
      <c r="AI16" s="333">
        <v>-823224.91</v>
      </c>
      <c r="AJ16" s="326">
        <v>4900</v>
      </c>
      <c r="AK16" s="357">
        <v>5230</v>
      </c>
      <c r="AL16" s="326">
        <v>0</v>
      </c>
      <c r="AM16" s="306">
        <v>0</v>
      </c>
      <c r="AN16" s="326">
        <v>0</v>
      </c>
      <c r="AO16" s="333">
        <v>0</v>
      </c>
      <c r="AP16" s="306">
        <v>1851978.94</v>
      </c>
      <c r="AQ16" s="306">
        <v>1225134.32</v>
      </c>
      <c r="AR16" s="306">
        <v>-626844.61999999988</v>
      </c>
      <c r="AS16" s="306">
        <v>0</v>
      </c>
      <c r="AT16" s="306">
        <v>1225134.32</v>
      </c>
      <c r="AU16" s="306">
        <v>879319.6</v>
      </c>
      <c r="AV16" s="306">
        <v>345814.72000000009</v>
      </c>
      <c r="AW16" s="306">
        <v>71.773321965219282</v>
      </c>
      <c r="AX16" s="306">
        <v>71.773321965219282</v>
      </c>
      <c r="AY16" s="306">
        <v>316990.96999999997</v>
      </c>
      <c r="AZ16" s="805">
        <v>17.12</v>
      </c>
      <c r="BA16" s="303">
        <v>0.62</v>
      </c>
    </row>
    <row r="17" spans="1:53">
      <c r="A17" s="289">
        <v>13073066</v>
      </c>
      <c r="B17" s="288">
        <v>5351</v>
      </c>
      <c r="C17" s="288" t="s">
        <v>39</v>
      </c>
      <c r="D17" s="326">
        <v>1011</v>
      </c>
      <c r="E17" s="326">
        <v>-189100</v>
      </c>
      <c r="F17" s="306">
        <v>-215130.64</v>
      </c>
      <c r="G17" s="1034">
        <v>1</v>
      </c>
      <c r="H17" s="306" t="s">
        <v>24</v>
      </c>
      <c r="I17" s="306">
        <v>-192358.72</v>
      </c>
      <c r="J17" s="326">
        <v>0</v>
      </c>
      <c r="K17" s="306">
        <v>0</v>
      </c>
      <c r="L17" s="321" t="s">
        <v>24</v>
      </c>
      <c r="M17" s="326" t="s">
        <v>238</v>
      </c>
      <c r="N17" s="306" t="s">
        <v>238</v>
      </c>
      <c r="O17" s="326">
        <v>0</v>
      </c>
      <c r="P17" s="305" t="s">
        <v>24</v>
      </c>
      <c r="Q17" s="326">
        <v>0</v>
      </c>
      <c r="R17" s="306">
        <v>0</v>
      </c>
      <c r="S17" s="326">
        <v>300</v>
      </c>
      <c r="T17" s="353">
        <v>0</v>
      </c>
      <c r="U17" s="326">
        <v>350</v>
      </c>
      <c r="V17" s="353">
        <v>0</v>
      </c>
      <c r="W17" s="326">
        <v>300</v>
      </c>
      <c r="X17" s="326">
        <v>1</v>
      </c>
      <c r="Y17" s="326">
        <v>0</v>
      </c>
      <c r="Z17" s="306">
        <v>56355</v>
      </c>
      <c r="AA17" s="306">
        <v>55.741839762611278</v>
      </c>
      <c r="AB17" s="306" t="s">
        <v>28</v>
      </c>
      <c r="AC17" s="306" t="s">
        <v>28</v>
      </c>
      <c r="AD17" s="306" t="s">
        <v>28</v>
      </c>
      <c r="AE17" s="359" t="s">
        <v>267</v>
      </c>
      <c r="AF17" s="306">
        <v>-204146.87</v>
      </c>
      <c r="AG17" s="306">
        <v>-118151.54</v>
      </c>
      <c r="AH17" s="333">
        <v>-215130.64</v>
      </c>
      <c r="AI17" s="333">
        <v>-86385.33</v>
      </c>
      <c r="AJ17" s="326">
        <v>3700</v>
      </c>
      <c r="AK17" s="357">
        <v>3617.78</v>
      </c>
      <c r="AL17" s="326">
        <v>0</v>
      </c>
      <c r="AM17" s="306">
        <v>0</v>
      </c>
      <c r="AN17" s="326">
        <v>0</v>
      </c>
      <c r="AO17" s="333">
        <v>0</v>
      </c>
      <c r="AP17" s="306">
        <v>497114.54</v>
      </c>
      <c r="AQ17" s="306">
        <v>440655.93</v>
      </c>
      <c r="AR17" s="306">
        <v>-56458.609999999986</v>
      </c>
      <c r="AS17" s="306">
        <v>255740.14</v>
      </c>
      <c r="AT17" s="306">
        <v>696396.07000000007</v>
      </c>
      <c r="AU17" s="306">
        <v>365639.65</v>
      </c>
      <c r="AV17" s="306">
        <v>330756.42000000004</v>
      </c>
      <c r="AW17" s="306">
        <v>82.976223649140508</v>
      </c>
      <c r="AX17" s="306">
        <v>52.504553909961039</v>
      </c>
      <c r="AY17" s="306">
        <v>131811.54</v>
      </c>
      <c r="AZ17" s="805">
        <v>17.12</v>
      </c>
      <c r="BA17" s="303">
        <v>0.28000000000000003</v>
      </c>
    </row>
    <row r="18" spans="1:53">
      <c r="A18" s="289">
        <v>13073068</v>
      </c>
      <c r="B18" s="288">
        <v>5351</v>
      </c>
      <c r="C18" s="288" t="s">
        <v>40</v>
      </c>
      <c r="D18" s="326">
        <v>2031</v>
      </c>
      <c r="E18" s="326">
        <v>6900</v>
      </c>
      <c r="F18" s="306">
        <v>183264.03</v>
      </c>
      <c r="G18" s="326">
        <v>1</v>
      </c>
      <c r="H18" s="306">
        <v>159154.17000000001</v>
      </c>
      <c r="I18" s="306" t="s">
        <v>24</v>
      </c>
      <c r="J18" s="326">
        <v>1</v>
      </c>
      <c r="K18" s="306">
        <v>147532.49</v>
      </c>
      <c r="L18" s="321" t="s">
        <v>24</v>
      </c>
      <c r="M18" s="326" t="s">
        <v>238</v>
      </c>
      <c r="N18" s="306" t="s">
        <v>238</v>
      </c>
      <c r="O18" s="326">
        <v>0</v>
      </c>
      <c r="P18" s="305" t="s">
        <v>24</v>
      </c>
      <c r="Q18" s="326">
        <v>1</v>
      </c>
      <c r="R18" s="306">
        <v>147532.49</v>
      </c>
      <c r="S18" s="326">
        <v>300</v>
      </c>
      <c r="T18" s="353">
        <v>0</v>
      </c>
      <c r="U18" s="326">
        <v>350</v>
      </c>
      <c r="V18" s="353">
        <v>0</v>
      </c>
      <c r="W18" s="326">
        <v>380</v>
      </c>
      <c r="X18" s="326">
        <v>0</v>
      </c>
      <c r="Y18" s="326">
        <v>0</v>
      </c>
      <c r="Z18" s="306">
        <v>1178777.04</v>
      </c>
      <c r="AA18" s="306">
        <v>580.39243722304286</v>
      </c>
      <c r="AB18" s="306" t="s">
        <v>28</v>
      </c>
      <c r="AC18" s="306" t="s">
        <v>28</v>
      </c>
      <c r="AD18" s="306" t="s">
        <v>28</v>
      </c>
      <c r="AE18" s="359" t="s">
        <v>267</v>
      </c>
      <c r="AF18" s="306">
        <v>184497.69</v>
      </c>
      <c r="AG18" s="306">
        <v>101536.51</v>
      </c>
      <c r="AH18" s="333">
        <v>183264.03</v>
      </c>
      <c r="AI18" s="333">
        <v>147532.49</v>
      </c>
      <c r="AJ18" s="326">
        <v>4400</v>
      </c>
      <c r="AK18" s="357">
        <v>4779.16</v>
      </c>
      <c r="AL18" s="326">
        <v>0</v>
      </c>
      <c r="AM18" s="306">
        <v>0</v>
      </c>
      <c r="AN18" s="326">
        <v>0</v>
      </c>
      <c r="AO18" s="333">
        <v>0</v>
      </c>
      <c r="AP18" s="306">
        <v>840742.32</v>
      </c>
      <c r="AQ18" s="306">
        <v>887188.05</v>
      </c>
      <c r="AR18" s="306">
        <v>46445.730000000098</v>
      </c>
      <c r="AS18" s="306">
        <v>607991.12</v>
      </c>
      <c r="AT18" s="306">
        <v>1495179.17</v>
      </c>
      <c r="AU18" s="306">
        <v>677106.67</v>
      </c>
      <c r="AV18" s="306">
        <v>818072.49999999988</v>
      </c>
      <c r="AW18" s="306">
        <v>76.320535426508513</v>
      </c>
      <c r="AX18" s="306">
        <v>45.285988701942664</v>
      </c>
      <c r="AY18" s="306">
        <v>244094.07</v>
      </c>
      <c r="AZ18" s="805">
        <v>17.12</v>
      </c>
      <c r="BA18" s="303">
        <v>2.96</v>
      </c>
    </row>
    <row r="19" spans="1:53">
      <c r="A19" s="289">
        <v>13073009</v>
      </c>
      <c r="B19" s="288">
        <v>5352</v>
      </c>
      <c r="C19" s="288" t="s">
        <v>41</v>
      </c>
      <c r="D19" s="309">
        <v>8550</v>
      </c>
      <c r="E19" s="309">
        <v>-301410</v>
      </c>
      <c r="F19" s="311">
        <v>961882.21</v>
      </c>
      <c r="G19" s="309">
        <v>1</v>
      </c>
      <c r="H19" s="311">
        <v>331746.2</v>
      </c>
      <c r="I19" s="311">
        <v>0</v>
      </c>
      <c r="J19" s="309">
        <v>0</v>
      </c>
      <c r="K19" s="311">
        <v>-55664.69</v>
      </c>
      <c r="L19" s="310">
        <v>2014</v>
      </c>
      <c r="M19" s="309">
        <v>1</v>
      </c>
      <c r="N19" s="875" t="s">
        <v>240</v>
      </c>
      <c r="O19" s="309">
        <v>0</v>
      </c>
      <c r="P19" s="311">
        <v>0</v>
      </c>
      <c r="Q19" s="309">
        <v>1</v>
      </c>
      <c r="R19" s="311">
        <v>796337.83</v>
      </c>
      <c r="S19" s="309">
        <v>300</v>
      </c>
      <c r="T19" s="310">
        <v>0</v>
      </c>
      <c r="U19" s="309">
        <v>360</v>
      </c>
      <c r="V19" s="310">
        <v>0</v>
      </c>
      <c r="W19" s="309">
        <v>345</v>
      </c>
      <c r="X19" s="309">
        <v>0</v>
      </c>
      <c r="Y19" s="309">
        <v>0</v>
      </c>
      <c r="Z19" s="311">
        <v>8457958.9499999993</v>
      </c>
      <c r="AA19" s="311">
        <v>989.23496491228059</v>
      </c>
      <c r="AB19" s="310" t="s">
        <v>32</v>
      </c>
      <c r="AC19" s="310" t="s">
        <v>28</v>
      </c>
      <c r="AD19" s="310"/>
      <c r="AE19" s="311">
        <v>28825220.07</v>
      </c>
      <c r="AF19" s="311">
        <v>1232763.42</v>
      </c>
      <c r="AG19" s="311">
        <v>-387410.89</v>
      </c>
      <c r="AH19" s="334">
        <v>961882.21</v>
      </c>
      <c r="AI19" s="334">
        <v>796337.83</v>
      </c>
      <c r="AJ19" s="309">
        <v>30100</v>
      </c>
      <c r="AK19" s="355">
        <v>28595.24</v>
      </c>
      <c r="AL19" s="309">
        <v>60000</v>
      </c>
      <c r="AM19" s="311">
        <v>60694.53</v>
      </c>
      <c r="AN19" s="309">
        <v>43000</v>
      </c>
      <c r="AO19" s="334">
        <v>48826.2</v>
      </c>
      <c r="AP19" s="311">
        <v>3703860</v>
      </c>
      <c r="AQ19" s="311">
        <v>3905896</v>
      </c>
      <c r="AR19" s="311">
        <v>202036</v>
      </c>
      <c r="AS19" s="311">
        <v>2395399.15</v>
      </c>
      <c r="AT19" s="311">
        <v>6301295.1500000004</v>
      </c>
      <c r="AU19" s="304">
        <v>2944702.51</v>
      </c>
      <c r="AV19" s="304">
        <v>3356592.6400000006</v>
      </c>
      <c r="AW19" s="300">
        <v>0.75391216509604964</v>
      </c>
      <c r="AX19" s="300">
        <v>0.46731702608788284</v>
      </c>
      <c r="AY19" s="304">
        <v>1133462.31</v>
      </c>
      <c r="AZ19" s="796">
        <v>18.2758</v>
      </c>
      <c r="BA19" s="303">
        <v>12.99</v>
      </c>
    </row>
    <row r="20" spans="1:53">
      <c r="A20" s="289">
        <v>13073018</v>
      </c>
      <c r="B20" s="288">
        <v>5352</v>
      </c>
      <c r="C20" s="288" t="s">
        <v>42</v>
      </c>
      <c r="D20" s="309">
        <v>474</v>
      </c>
      <c r="E20" s="309">
        <v>25060</v>
      </c>
      <c r="F20" s="311">
        <v>76961.63</v>
      </c>
      <c r="G20" s="309">
        <v>1</v>
      </c>
      <c r="H20" s="311">
        <v>61094.21</v>
      </c>
      <c r="I20" s="311">
        <v>0</v>
      </c>
      <c r="J20" s="309">
        <v>1</v>
      </c>
      <c r="K20" s="311">
        <v>34725.54</v>
      </c>
      <c r="L20" s="321" t="s">
        <v>24</v>
      </c>
      <c r="M20" s="309">
        <v>1</v>
      </c>
      <c r="N20" s="876"/>
      <c r="O20" s="309">
        <v>0</v>
      </c>
      <c r="P20" s="311">
        <v>0</v>
      </c>
      <c r="Q20" s="309">
        <v>1</v>
      </c>
      <c r="R20" s="311">
        <v>105304.19</v>
      </c>
      <c r="S20" s="309">
        <v>270</v>
      </c>
      <c r="T20" s="310">
        <v>1</v>
      </c>
      <c r="U20" s="309">
        <v>350</v>
      </c>
      <c r="V20" s="310">
        <v>0</v>
      </c>
      <c r="W20" s="309">
        <v>340</v>
      </c>
      <c r="X20" s="309">
        <v>0</v>
      </c>
      <c r="Y20" s="309">
        <v>0</v>
      </c>
      <c r="Z20" s="311">
        <v>545520.36</v>
      </c>
      <c r="AA20" s="311">
        <v>1150.8868354430379</v>
      </c>
      <c r="AB20" s="310" t="s">
        <v>32</v>
      </c>
      <c r="AC20" s="310" t="s">
        <v>28</v>
      </c>
      <c r="AD20" s="310"/>
      <c r="AE20" s="311">
        <v>1011132.26</v>
      </c>
      <c r="AF20" s="311">
        <v>-64327.34</v>
      </c>
      <c r="AG20" s="311">
        <v>-26368.67</v>
      </c>
      <c r="AH20" s="334">
        <v>76961.63</v>
      </c>
      <c r="AI20" s="334">
        <v>105304.19</v>
      </c>
      <c r="AJ20" s="309">
        <v>2600</v>
      </c>
      <c r="AK20" s="355">
        <v>2618.34</v>
      </c>
      <c r="AL20" s="309">
        <v>0</v>
      </c>
      <c r="AM20" s="311">
        <v>0</v>
      </c>
      <c r="AN20" s="309">
        <v>2000</v>
      </c>
      <c r="AO20" s="334">
        <v>1846.97</v>
      </c>
      <c r="AP20" s="311">
        <v>129960</v>
      </c>
      <c r="AQ20" s="311">
        <v>175106</v>
      </c>
      <c r="AR20" s="311">
        <v>45146</v>
      </c>
      <c r="AS20" s="311">
        <v>170079.69</v>
      </c>
      <c r="AT20" s="311">
        <v>345185.69</v>
      </c>
      <c r="AU20" s="304">
        <v>126985.68</v>
      </c>
      <c r="AV20" s="304">
        <v>218200.01</v>
      </c>
      <c r="AW20" s="300">
        <v>0.72519319726337184</v>
      </c>
      <c r="AX20" s="300">
        <v>0.36787643195753567</v>
      </c>
      <c r="AY20" s="304">
        <v>48878.79</v>
      </c>
      <c r="AZ20" s="796">
        <v>18.2758</v>
      </c>
      <c r="BA20" s="303">
        <v>1.99</v>
      </c>
    </row>
    <row r="21" spans="1:53">
      <c r="A21" s="289">
        <v>13073025</v>
      </c>
      <c r="B21" s="288">
        <v>5352</v>
      </c>
      <c r="C21" s="288" t="s">
        <v>43</v>
      </c>
      <c r="D21" s="309">
        <v>790</v>
      </c>
      <c r="E21" s="309">
        <v>-99160</v>
      </c>
      <c r="F21" s="311">
        <v>109600.38</v>
      </c>
      <c r="G21" s="309">
        <v>1</v>
      </c>
      <c r="H21" s="311">
        <v>48078.99</v>
      </c>
      <c r="I21" s="311">
        <v>0</v>
      </c>
      <c r="J21" s="309">
        <v>1</v>
      </c>
      <c r="K21" s="311">
        <v>353073.73</v>
      </c>
      <c r="L21" s="321" t="s">
        <v>24</v>
      </c>
      <c r="M21" s="309">
        <v>0</v>
      </c>
      <c r="N21" s="876"/>
      <c r="O21" s="309">
        <v>1</v>
      </c>
      <c r="P21" s="311">
        <v>-57363.81</v>
      </c>
      <c r="Q21" s="309">
        <v>1</v>
      </c>
      <c r="R21" s="311">
        <v>67229.55</v>
      </c>
      <c r="S21" s="309">
        <v>350</v>
      </c>
      <c r="T21" s="310">
        <v>0</v>
      </c>
      <c r="U21" s="309">
        <v>350</v>
      </c>
      <c r="V21" s="310">
        <v>0</v>
      </c>
      <c r="W21" s="309">
        <v>350</v>
      </c>
      <c r="X21" s="309">
        <v>0</v>
      </c>
      <c r="Y21" s="309">
        <v>0</v>
      </c>
      <c r="Z21" s="311">
        <v>1200178.99</v>
      </c>
      <c r="AA21" s="311">
        <v>1519.213911392405</v>
      </c>
      <c r="AB21" s="310" t="s">
        <v>32</v>
      </c>
      <c r="AC21" s="310" t="s">
        <v>28</v>
      </c>
      <c r="AD21" s="310"/>
      <c r="AE21" s="311">
        <v>1993172.54</v>
      </c>
      <c r="AF21" s="311">
        <v>-65540.73</v>
      </c>
      <c r="AG21" s="311">
        <v>304994.74</v>
      </c>
      <c r="AH21" s="334">
        <v>109600.38</v>
      </c>
      <c r="AI21" s="334">
        <v>9865.74</v>
      </c>
      <c r="AJ21" s="309">
        <v>3010</v>
      </c>
      <c r="AK21" s="355">
        <v>3136.67</v>
      </c>
      <c r="AL21" s="309">
        <v>0</v>
      </c>
      <c r="AM21" s="311">
        <v>0</v>
      </c>
      <c r="AN21" s="309">
        <v>30000</v>
      </c>
      <c r="AO21" s="334">
        <v>31476.73</v>
      </c>
      <c r="AP21" s="311">
        <v>279071</v>
      </c>
      <c r="AQ21" s="311">
        <v>292367</v>
      </c>
      <c r="AR21" s="311">
        <v>13296</v>
      </c>
      <c r="AS21" s="311">
        <v>249583.56</v>
      </c>
      <c r="AT21" s="311">
        <v>541950.56000000006</v>
      </c>
      <c r="AU21" s="304">
        <v>271611.65000000002</v>
      </c>
      <c r="AV21" s="304">
        <v>270338.91000000003</v>
      </c>
      <c r="AW21" s="300">
        <v>0.92900925891088948</v>
      </c>
      <c r="AX21" s="300">
        <v>0.50117422150094282</v>
      </c>
      <c r="AY21" s="304">
        <v>92848.69</v>
      </c>
      <c r="AZ21" s="796">
        <v>18.2758</v>
      </c>
      <c r="BA21" s="303">
        <v>2.62</v>
      </c>
    </row>
    <row r="22" spans="1:53">
      <c r="A22" s="289">
        <v>13073042</v>
      </c>
      <c r="B22" s="288">
        <v>5352</v>
      </c>
      <c r="C22" s="288" t="s">
        <v>44</v>
      </c>
      <c r="D22" s="309">
        <v>205</v>
      </c>
      <c r="E22" s="309">
        <v>11240</v>
      </c>
      <c r="F22" s="311">
        <v>30582.69</v>
      </c>
      <c r="G22" s="309">
        <v>1</v>
      </c>
      <c r="H22" s="311">
        <v>30392.47</v>
      </c>
      <c r="I22" s="311">
        <v>0</v>
      </c>
      <c r="J22" s="309">
        <v>1</v>
      </c>
      <c r="K22" s="311">
        <v>114213.97</v>
      </c>
      <c r="L22" s="321" t="s">
        <v>24</v>
      </c>
      <c r="M22" s="309">
        <v>1</v>
      </c>
      <c r="N22" s="876"/>
      <c r="O22" s="309">
        <v>0</v>
      </c>
      <c r="P22" s="311">
        <v>0</v>
      </c>
      <c r="Q22" s="309">
        <v>1</v>
      </c>
      <c r="R22" s="311">
        <v>72382.23</v>
      </c>
      <c r="S22" s="309">
        <v>350</v>
      </c>
      <c r="T22" s="310">
        <v>0</v>
      </c>
      <c r="U22" s="309">
        <v>350</v>
      </c>
      <c r="V22" s="310">
        <v>0</v>
      </c>
      <c r="W22" s="309">
        <v>350</v>
      </c>
      <c r="X22" s="309">
        <v>0</v>
      </c>
      <c r="Y22" s="309">
        <v>0</v>
      </c>
      <c r="Z22" s="311">
        <v>760.62</v>
      </c>
      <c r="AA22" s="311">
        <v>3.7103414634146343</v>
      </c>
      <c r="AB22" s="310" t="s">
        <v>28</v>
      </c>
      <c r="AC22" s="310" t="s">
        <v>28</v>
      </c>
      <c r="AD22" s="310" t="s">
        <v>28</v>
      </c>
      <c r="AE22" s="311">
        <v>782007.34</v>
      </c>
      <c r="AF22" s="311">
        <v>26337.77</v>
      </c>
      <c r="AG22" s="311">
        <v>83821.5</v>
      </c>
      <c r="AH22" s="334">
        <v>30582.69</v>
      </c>
      <c r="AI22" s="334">
        <v>72382.23</v>
      </c>
      <c r="AJ22" s="309">
        <v>1000</v>
      </c>
      <c r="AK22" s="355">
        <v>1004.65</v>
      </c>
      <c r="AL22" s="309">
        <v>0</v>
      </c>
      <c r="AM22" s="311">
        <v>0</v>
      </c>
      <c r="AN22" s="309">
        <v>1890</v>
      </c>
      <c r="AO22" s="334">
        <v>1368.86</v>
      </c>
      <c r="AP22" s="311">
        <v>95511</v>
      </c>
      <c r="AQ22" s="311">
        <v>108735</v>
      </c>
      <c r="AR22" s="311">
        <v>13224</v>
      </c>
      <c r="AS22" s="311">
        <v>58439.83</v>
      </c>
      <c r="AT22" s="311">
        <v>167174.83000000002</v>
      </c>
      <c r="AU22" s="304">
        <v>69297.649999999994</v>
      </c>
      <c r="AV22" s="304">
        <v>97877.180000000022</v>
      </c>
      <c r="AW22" s="300">
        <v>0.63730767462178683</v>
      </c>
      <c r="AX22" s="300">
        <v>0.41452203061908294</v>
      </c>
      <c r="AY22" s="304">
        <v>26673.759999999998</v>
      </c>
      <c r="AZ22" s="796">
        <v>18.2758</v>
      </c>
      <c r="BA22" s="303">
        <v>3.9</v>
      </c>
    </row>
    <row r="23" spans="1:53">
      <c r="A23" s="289">
        <v>13073043</v>
      </c>
      <c r="B23" s="288">
        <v>5352</v>
      </c>
      <c r="C23" s="288" t="s">
        <v>45</v>
      </c>
      <c r="D23" s="309">
        <v>515</v>
      </c>
      <c r="E23" s="309">
        <v>-53170</v>
      </c>
      <c r="F23" s="311">
        <v>152248.22</v>
      </c>
      <c r="G23" s="309">
        <v>1</v>
      </c>
      <c r="H23" s="311">
        <v>143398.24</v>
      </c>
      <c r="I23" s="311">
        <v>0</v>
      </c>
      <c r="J23" s="309">
        <v>1</v>
      </c>
      <c r="K23" s="311">
        <v>284855.52</v>
      </c>
      <c r="L23" s="321" t="s">
        <v>24</v>
      </c>
      <c r="M23" s="309">
        <v>1</v>
      </c>
      <c r="N23" s="876"/>
      <c r="O23" s="309">
        <v>0</v>
      </c>
      <c r="P23" s="311">
        <v>0</v>
      </c>
      <c r="Q23" s="309">
        <v>1</v>
      </c>
      <c r="R23" s="311">
        <v>492212.05</v>
      </c>
      <c r="S23" s="309">
        <v>265</v>
      </c>
      <c r="T23" s="310">
        <v>1</v>
      </c>
      <c r="U23" s="309">
        <v>350</v>
      </c>
      <c r="V23" s="310">
        <v>0</v>
      </c>
      <c r="W23" s="309">
        <v>340</v>
      </c>
      <c r="X23" s="309">
        <v>0</v>
      </c>
      <c r="Y23" s="309">
        <v>0</v>
      </c>
      <c r="Z23" s="311">
        <v>286150</v>
      </c>
      <c r="AA23" s="311">
        <v>555.63106796116506</v>
      </c>
      <c r="AB23" s="310" t="s">
        <v>28</v>
      </c>
      <c r="AC23" s="310" t="s">
        <v>28</v>
      </c>
      <c r="AD23" s="310" t="s">
        <v>28</v>
      </c>
      <c r="AE23" s="311">
        <v>1257504.99</v>
      </c>
      <c r="AF23" s="311">
        <v>29068.06</v>
      </c>
      <c r="AG23" s="311">
        <v>141457.28</v>
      </c>
      <c r="AH23" s="334">
        <v>152248.22</v>
      </c>
      <c r="AI23" s="334">
        <v>492212.05</v>
      </c>
      <c r="AJ23" s="309">
        <v>2580</v>
      </c>
      <c r="AK23" s="355">
        <v>2571.66</v>
      </c>
      <c r="AL23" s="309">
        <v>0</v>
      </c>
      <c r="AM23" s="311">
        <v>0</v>
      </c>
      <c r="AN23" s="309">
        <v>4400</v>
      </c>
      <c r="AO23" s="334">
        <v>4869.75</v>
      </c>
      <c r="AP23" s="311">
        <v>187665</v>
      </c>
      <c r="AQ23" s="311">
        <v>324192</v>
      </c>
      <c r="AR23" s="311">
        <v>136527</v>
      </c>
      <c r="AS23" s="311">
        <v>161215.94</v>
      </c>
      <c r="AT23" s="311">
        <v>485407.94</v>
      </c>
      <c r="AU23" s="304">
        <v>167852.27</v>
      </c>
      <c r="AV23" s="304">
        <v>317555.67000000004</v>
      </c>
      <c r="AW23" s="300">
        <v>0.51775574351001874</v>
      </c>
      <c r="AX23" s="300">
        <v>0.34579630073624257</v>
      </c>
      <c r="AY23" s="304">
        <v>64608.98</v>
      </c>
      <c r="AZ23" s="796">
        <v>18.2758</v>
      </c>
      <c r="BA23" s="303">
        <v>4.4800000000000004</v>
      </c>
    </row>
    <row r="24" spans="1:53">
      <c r="A24" s="289">
        <v>13073051</v>
      </c>
      <c r="B24" s="288">
        <v>5352</v>
      </c>
      <c r="C24" s="288" t="s">
        <v>46</v>
      </c>
      <c r="D24" s="309">
        <v>603</v>
      </c>
      <c r="E24" s="309">
        <v>24320</v>
      </c>
      <c r="F24" s="311">
        <v>174285.71</v>
      </c>
      <c r="G24" s="309">
        <v>1</v>
      </c>
      <c r="H24" s="311">
        <v>38158.43</v>
      </c>
      <c r="I24" s="311">
        <v>0</v>
      </c>
      <c r="J24" s="309">
        <v>0</v>
      </c>
      <c r="K24" s="311">
        <v>-33055.33</v>
      </c>
      <c r="L24" s="310" t="s">
        <v>241</v>
      </c>
      <c r="M24" s="309">
        <v>1</v>
      </c>
      <c r="N24" s="876"/>
      <c r="O24" s="309">
        <v>1</v>
      </c>
      <c r="P24" s="311">
        <v>-280408.28999999998</v>
      </c>
      <c r="Q24" s="309">
        <v>0</v>
      </c>
      <c r="R24" s="311">
        <v>0</v>
      </c>
      <c r="S24" s="309">
        <v>240</v>
      </c>
      <c r="T24" s="310">
        <v>1</v>
      </c>
      <c r="U24" s="309">
        <v>354</v>
      </c>
      <c r="V24" s="310">
        <v>0</v>
      </c>
      <c r="W24" s="309">
        <v>339</v>
      </c>
      <c r="X24" s="309">
        <v>0</v>
      </c>
      <c r="Y24" s="309">
        <v>0</v>
      </c>
      <c r="Z24" s="311">
        <v>1542394.22</v>
      </c>
      <c r="AA24" s="311">
        <v>2557.8676948590382</v>
      </c>
      <c r="AB24" s="310" t="s">
        <v>32</v>
      </c>
      <c r="AC24" s="310" t="s">
        <v>28</v>
      </c>
      <c r="AD24" s="310"/>
      <c r="AE24" s="311">
        <v>0</v>
      </c>
      <c r="AF24" s="311">
        <v>185822.5</v>
      </c>
      <c r="AG24" s="311">
        <v>-71213.759999999995</v>
      </c>
      <c r="AH24" s="334">
        <v>174285.71</v>
      </c>
      <c r="AI24" s="334">
        <v>-280408.38</v>
      </c>
      <c r="AJ24" s="309">
        <v>4970</v>
      </c>
      <c r="AK24" s="355">
        <v>4938.34</v>
      </c>
      <c r="AL24" s="309">
        <v>0</v>
      </c>
      <c r="AM24" s="311">
        <v>0</v>
      </c>
      <c r="AN24" s="309">
        <v>2000</v>
      </c>
      <c r="AO24" s="334">
        <v>2222.33</v>
      </c>
      <c r="AP24" s="311">
        <v>192032</v>
      </c>
      <c r="AQ24" s="311">
        <v>327301</v>
      </c>
      <c r="AR24" s="311">
        <v>135269</v>
      </c>
      <c r="AS24" s="311">
        <v>200060.18</v>
      </c>
      <c r="AT24" s="311">
        <v>527361.17999999993</v>
      </c>
      <c r="AU24" s="304">
        <v>187255.58</v>
      </c>
      <c r="AV24" s="304">
        <v>340105.6</v>
      </c>
      <c r="AW24" s="300">
        <v>0.57212040293185784</v>
      </c>
      <c r="AX24" s="300">
        <v>0.35508032654204846</v>
      </c>
      <c r="AY24" s="304">
        <v>72077.62</v>
      </c>
      <c r="AZ24" s="796">
        <v>18.2758</v>
      </c>
      <c r="BA24" s="303">
        <v>0.39</v>
      </c>
    </row>
    <row r="25" spans="1:53">
      <c r="A25" s="289">
        <v>13073053</v>
      </c>
      <c r="B25" s="288">
        <v>5352</v>
      </c>
      <c r="C25" s="288" t="s">
        <v>47</v>
      </c>
      <c r="D25" s="309">
        <v>562</v>
      </c>
      <c r="E25" s="309">
        <v>25370</v>
      </c>
      <c r="F25" s="311">
        <v>107481.87</v>
      </c>
      <c r="G25" s="309">
        <v>1</v>
      </c>
      <c r="H25" s="311">
        <v>55876.69</v>
      </c>
      <c r="I25" s="311">
        <v>0</v>
      </c>
      <c r="J25" s="309">
        <v>1</v>
      </c>
      <c r="K25" s="311">
        <v>118593.93</v>
      </c>
      <c r="L25" s="321" t="s">
        <v>24</v>
      </c>
      <c r="M25" s="309">
        <v>1</v>
      </c>
      <c r="N25" s="876"/>
      <c r="O25" s="309">
        <v>0</v>
      </c>
      <c r="P25" s="311">
        <v>0</v>
      </c>
      <c r="Q25" s="309">
        <v>1</v>
      </c>
      <c r="R25" s="311">
        <v>234911.6</v>
      </c>
      <c r="S25" s="309">
        <v>280</v>
      </c>
      <c r="T25" s="310">
        <v>0</v>
      </c>
      <c r="U25" s="309">
        <v>350</v>
      </c>
      <c r="V25" s="310">
        <v>0</v>
      </c>
      <c r="W25" s="309">
        <v>340</v>
      </c>
      <c r="X25" s="309">
        <v>0</v>
      </c>
      <c r="Y25" s="309">
        <v>0</v>
      </c>
      <c r="Z25" s="311">
        <v>321720.62</v>
      </c>
      <c r="AA25" s="311">
        <v>572.45661921708188</v>
      </c>
      <c r="AB25" s="310" t="s">
        <v>28</v>
      </c>
      <c r="AC25" s="310" t="s">
        <v>28</v>
      </c>
      <c r="AD25" s="310" t="s">
        <v>28</v>
      </c>
      <c r="AE25" s="311">
        <v>1405783.96</v>
      </c>
      <c r="AF25" s="311">
        <v>-27882.32</v>
      </c>
      <c r="AG25" s="311">
        <v>62717.24</v>
      </c>
      <c r="AH25" s="334">
        <v>107481.87</v>
      </c>
      <c r="AI25" s="334">
        <v>234911.6</v>
      </c>
      <c r="AJ25" s="309">
        <v>2350</v>
      </c>
      <c r="AK25" s="355">
        <v>2418.73</v>
      </c>
      <c r="AL25" s="309">
        <v>0</v>
      </c>
      <c r="AM25" s="311">
        <v>0</v>
      </c>
      <c r="AN25" s="309">
        <v>5000</v>
      </c>
      <c r="AO25" s="334">
        <v>4961.96</v>
      </c>
      <c r="AP25" s="311">
        <v>161064</v>
      </c>
      <c r="AQ25" s="311">
        <v>186154</v>
      </c>
      <c r="AR25" s="311">
        <v>25090</v>
      </c>
      <c r="AS25" s="311">
        <v>215269.59</v>
      </c>
      <c r="AT25" s="311">
        <v>401423.58999999997</v>
      </c>
      <c r="AU25" s="304">
        <v>181830.21</v>
      </c>
      <c r="AV25" s="304">
        <v>219593.37999999998</v>
      </c>
      <c r="AW25" s="300">
        <v>0.97677304812144783</v>
      </c>
      <c r="AX25" s="300">
        <v>0.45296343944310796</v>
      </c>
      <c r="AY25" s="304">
        <v>69989.3</v>
      </c>
      <c r="AZ25" s="796">
        <v>18.2758</v>
      </c>
      <c r="BA25" s="303">
        <v>0.27</v>
      </c>
    </row>
    <row r="26" spans="1:53">
      <c r="A26" s="289">
        <v>13073069</v>
      </c>
      <c r="B26" s="288">
        <v>5352</v>
      </c>
      <c r="C26" s="288" t="s">
        <v>48</v>
      </c>
      <c r="D26" s="309">
        <v>724</v>
      </c>
      <c r="E26" s="309">
        <v>-12600</v>
      </c>
      <c r="F26" s="311">
        <v>206.5</v>
      </c>
      <c r="G26" s="309">
        <v>0</v>
      </c>
      <c r="H26" s="311">
        <v>0</v>
      </c>
      <c r="I26" s="311">
        <v>-109477.63</v>
      </c>
      <c r="J26" s="309">
        <v>0</v>
      </c>
      <c r="K26" s="311">
        <v>-77966.16</v>
      </c>
      <c r="L26" s="310" t="s">
        <v>268</v>
      </c>
      <c r="M26" s="309">
        <v>1</v>
      </c>
      <c r="N26" s="876"/>
      <c r="O26" s="309">
        <v>0</v>
      </c>
      <c r="P26" s="311">
        <v>0</v>
      </c>
      <c r="Q26" s="309">
        <v>1</v>
      </c>
      <c r="R26" s="311">
        <v>97201.57</v>
      </c>
      <c r="S26" s="309">
        <v>400</v>
      </c>
      <c r="T26" s="310">
        <v>0</v>
      </c>
      <c r="U26" s="309">
        <v>350</v>
      </c>
      <c r="V26" s="310">
        <v>0</v>
      </c>
      <c r="W26" s="309">
        <v>339</v>
      </c>
      <c r="X26" s="309">
        <v>0</v>
      </c>
      <c r="Y26" s="309">
        <v>0</v>
      </c>
      <c r="Z26" s="311">
        <v>283960.26</v>
      </c>
      <c r="AA26" s="311">
        <v>392.21030386740335</v>
      </c>
      <c r="AB26" s="310" t="s">
        <v>32</v>
      </c>
      <c r="AC26" s="310" t="s">
        <v>28</v>
      </c>
      <c r="AD26" s="310"/>
      <c r="AE26" s="311">
        <v>1504553.15</v>
      </c>
      <c r="AF26" s="311">
        <v>125696.68</v>
      </c>
      <c r="AG26" s="311">
        <v>31511.47</v>
      </c>
      <c r="AH26" s="334">
        <v>206.5</v>
      </c>
      <c r="AI26" s="334">
        <v>97201.57</v>
      </c>
      <c r="AJ26" s="309">
        <v>2000</v>
      </c>
      <c r="AK26" s="355">
        <v>2066.56</v>
      </c>
      <c r="AL26" s="309">
        <v>0</v>
      </c>
      <c r="AM26" s="311">
        <v>0</v>
      </c>
      <c r="AN26" s="309">
        <v>17200</v>
      </c>
      <c r="AO26" s="334">
        <v>17274.21</v>
      </c>
      <c r="AP26" s="311">
        <v>309604</v>
      </c>
      <c r="AQ26" s="311">
        <v>324709</v>
      </c>
      <c r="AR26" s="311">
        <v>15105</v>
      </c>
      <c r="AS26" s="311">
        <v>215020.28</v>
      </c>
      <c r="AT26" s="311">
        <v>539729.28</v>
      </c>
      <c r="AU26" s="304">
        <v>253055.48</v>
      </c>
      <c r="AV26" s="304">
        <v>286673.80000000005</v>
      </c>
      <c r="AW26" s="300">
        <v>0.77933004628759905</v>
      </c>
      <c r="AX26" s="300">
        <v>0.46885631255728799</v>
      </c>
      <c r="AY26" s="304">
        <v>97405.04</v>
      </c>
      <c r="AZ26" s="796">
        <v>18.2758</v>
      </c>
      <c r="BA26" s="303">
        <v>0.73</v>
      </c>
    </row>
    <row r="27" spans="1:53">
      <c r="A27" s="289">
        <v>13073077</v>
      </c>
      <c r="B27" s="288">
        <v>5352</v>
      </c>
      <c r="C27" s="288" t="s">
        <v>49</v>
      </c>
      <c r="D27" s="309">
        <v>1537</v>
      </c>
      <c r="E27" s="309">
        <v>-75370</v>
      </c>
      <c r="F27" s="311">
        <v>41004.61</v>
      </c>
      <c r="G27" s="309">
        <v>0</v>
      </c>
      <c r="H27" s="311">
        <v>0</v>
      </c>
      <c r="I27" s="311">
        <v>-62504.39</v>
      </c>
      <c r="J27" s="309">
        <v>1</v>
      </c>
      <c r="K27" s="311">
        <v>333959.82</v>
      </c>
      <c r="L27" s="321" t="s">
        <v>24</v>
      </c>
      <c r="M27" s="309">
        <v>1</v>
      </c>
      <c r="N27" s="876"/>
      <c r="O27" s="309">
        <v>0</v>
      </c>
      <c r="P27" s="311">
        <v>0</v>
      </c>
      <c r="Q27" s="309">
        <v>1</v>
      </c>
      <c r="R27" s="311">
        <v>433932.64</v>
      </c>
      <c r="S27" s="309">
        <v>300</v>
      </c>
      <c r="T27" s="310">
        <v>0</v>
      </c>
      <c r="U27" s="309">
        <v>350</v>
      </c>
      <c r="V27" s="310">
        <v>0</v>
      </c>
      <c r="W27" s="309">
        <v>300</v>
      </c>
      <c r="X27" s="309">
        <v>1</v>
      </c>
      <c r="Y27" s="309">
        <v>0</v>
      </c>
      <c r="Z27" s="311">
        <v>448584.51</v>
      </c>
      <c r="AA27" s="311">
        <v>291.85719583604424</v>
      </c>
      <c r="AB27" s="310" t="s">
        <v>28</v>
      </c>
      <c r="AC27" s="310" t="s">
        <v>28</v>
      </c>
      <c r="AD27" s="310" t="s">
        <v>28</v>
      </c>
      <c r="AE27" s="311">
        <v>4620876.09</v>
      </c>
      <c r="AF27" s="311">
        <v>124957.2</v>
      </c>
      <c r="AG27" s="311">
        <v>396464.21</v>
      </c>
      <c r="AH27" s="334">
        <v>41004.61</v>
      </c>
      <c r="AI27" s="334">
        <v>433932.64</v>
      </c>
      <c r="AJ27" s="309">
        <v>5800</v>
      </c>
      <c r="AK27" s="355">
        <v>6066.47</v>
      </c>
      <c r="AL27" s="309">
        <v>0</v>
      </c>
      <c r="AM27" s="311">
        <v>0</v>
      </c>
      <c r="AN27" s="309">
        <v>19300</v>
      </c>
      <c r="AO27" s="334">
        <v>19863.54</v>
      </c>
      <c r="AP27" s="311">
        <v>603527</v>
      </c>
      <c r="AQ27" s="311">
        <v>590672</v>
      </c>
      <c r="AR27" s="311">
        <v>-12855</v>
      </c>
      <c r="AS27" s="311">
        <v>459682.23</v>
      </c>
      <c r="AT27" s="311">
        <v>1050354.23</v>
      </c>
      <c r="AU27" s="304">
        <v>545253.42000000004</v>
      </c>
      <c r="AV27" s="304">
        <v>505100.80999999994</v>
      </c>
      <c r="AW27" s="300">
        <v>0.92310693582902192</v>
      </c>
      <c r="AX27" s="300">
        <v>0.5191138421939806</v>
      </c>
      <c r="AY27" s="304">
        <v>209876.62</v>
      </c>
      <c r="AZ27" s="796">
        <v>18.2758</v>
      </c>
      <c r="BA27" s="303">
        <v>1.81</v>
      </c>
    </row>
    <row r="28" spans="1:53">
      <c r="A28" s="289">
        <v>13073094</v>
      </c>
      <c r="B28" s="288">
        <v>5352</v>
      </c>
      <c r="C28" s="288" t="s">
        <v>50</v>
      </c>
      <c r="D28" s="309">
        <v>1164</v>
      </c>
      <c r="E28" s="309">
        <v>82410</v>
      </c>
      <c r="F28" s="311">
        <v>-81700.42</v>
      </c>
      <c r="G28" s="309">
        <v>0</v>
      </c>
      <c r="H28" s="311">
        <v>0</v>
      </c>
      <c r="I28" s="311">
        <v>-243864.83</v>
      </c>
      <c r="J28" s="309">
        <v>0</v>
      </c>
      <c r="K28" s="311">
        <v>-277810.21999999997</v>
      </c>
      <c r="L28" s="310">
        <v>2012</v>
      </c>
      <c r="M28" s="309">
        <v>1</v>
      </c>
      <c r="N28" s="877"/>
      <c r="O28" s="309">
        <v>1</v>
      </c>
      <c r="P28" s="311">
        <v>55166.47</v>
      </c>
      <c r="Q28" s="309">
        <v>1</v>
      </c>
      <c r="R28" s="311">
        <v>148455.45000000001</v>
      </c>
      <c r="S28" s="309">
        <v>200</v>
      </c>
      <c r="T28" s="310">
        <v>1</v>
      </c>
      <c r="U28" s="309">
        <v>300</v>
      </c>
      <c r="V28" s="310">
        <v>1</v>
      </c>
      <c r="W28" s="309">
        <v>300</v>
      </c>
      <c r="X28" s="309">
        <v>1</v>
      </c>
      <c r="Y28" s="309">
        <v>1</v>
      </c>
      <c r="Z28" s="311">
        <v>994502.19</v>
      </c>
      <c r="AA28" s="311">
        <v>854.38332474226797</v>
      </c>
      <c r="AB28" s="310" t="s">
        <v>28</v>
      </c>
      <c r="AC28" s="310" t="s">
        <v>28</v>
      </c>
      <c r="AD28" s="310" t="s">
        <v>28</v>
      </c>
      <c r="AE28" s="311">
        <v>3917623.23</v>
      </c>
      <c r="AF28" s="311">
        <v>274849.53999999998</v>
      </c>
      <c r="AG28" s="311">
        <v>-33945.39</v>
      </c>
      <c r="AH28" s="334">
        <v>-81700.42</v>
      </c>
      <c r="AI28" s="334">
        <v>93288.98</v>
      </c>
      <c r="AJ28" s="309">
        <v>4330</v>
      </c>
      <c r="AK28" s="355">
        <v>4589.76</v>
      </c>
      <c r="AL28" s="309">
        <v>0</v>
      </c>
      <c r="AM28" s="311">
        <v>0</v>
      </c>
      <c r="AN28" s="309">
        <v>0</v>
      </c>
      <c r="AO28" s="334">
        <v>0</v>
      </c>
      <c r="AP28" s="311">
        <v>442871</v>
      </c>
      <c r="AQ28" s="311">
        <v>384731</v>
      </c>
      <c r="AR28" s="311">
        <v>-58140</v>
      </c>
      <c r="AS28" s="311">
        <v>365118.04</v>
      </c>
      <c r="AT28" s="311">
        <v>749849.04</v>
      </c>
      <c r="AU28" s="304">
        <v>370439.81</v>
      </c>
      <c r="AV28" s="304">
        <v>379409.23000000004</v>
      </c>
      <c r="AW28" s="300">
        <v>0.96285407206593698</v>
      </c>
      <c r="AX28" s="300">
        <v>0.49401918284779023</v>
      </c>
      <c r="AY28" s="304">
        <v>142588.10999999999</v>
      </c>
      <c r="AZ28" s="796">
        <v>18.2758</v>
      </c>
      <c r="BA28" s="303">
        <v>7.01</v>
      </c>
    </row>
    <row r="29" spans="1:53">
      <c r="A29" s="289">
        <v>13073010</v>
      </c>
      <c r="B29" s="288">
        <v>5353</v>
      </c>
      <c r="C29" s="288" t="s">
        <v>51</v>
      </c>
      <c r="D29" s="301">
        <v>13612</v>
      </c>
      <c r="E29" s="301">
        <v>-1028100</v>
      </c>
      <c r="F29" s="305">
        <v>353083.72</v>
      </c>
      <c r="G29" s="301">
        <v>1</v>
      </c>
      <c r="H29" s="305">
        <v>168871.44</v>
      </c>
      <c r="I29" s="305">
        <v>0</v>
      </c>
      <c r="J29" s="301">
        <v>1</v>
      </c>
      <c r="K29" s="305">
        <v>1051464.31</v>
      </c>
      <c r="L29" s="321" t="s">
        <v>173</v>
      </c>
      <c r="M29" s="301">
        <v>1</v>
      </c>
      <c r="N29" s="305">
        <v>47124249.640000001</v>
      </c>
      <c r="O29" s="301">
        <v>0</v>
      </c>
      <c r="P29" s="305">
        <v>0</v>
      </c>
      <c r="Q29" s="301">
        <v>1</v>
      </c>
      <c r="R29" s="305">
        <v>6463425.4400000004</v>
      </c>
      <c r="S29" s="301">
        <v>200</v>
      </c>
      <c r="T29" s="321">
        <v>1</v>
      </c>
      <c r="U29" s="301">
        <v>350</v>
      </c>
      <c r="V29" s="321">
        <v>0</v>
      </c>
      <c r="W29" s="301">
        <v>400</v>
      </c>
      <c r="X29" s="301">
        <v>0</v>
      </c>
      <c r="Y29" s="301">
        <v>0</v>
      </c>
      <c r="Z29" s="305">
        <v>1433488.56</v>
      </c>
      <c r="AA29" s="305">
        <v>105.3106494269762</v>
      </c>
      <c r="AB29" s="321" t="s">
        <v>28</v>
      </c>
      <c r="AC29" s="321" t="s">
        <v>28</v>
      </c>
      <c r="AD29" s="321" t="s">
        <v>28</v>
      </c>
      <c r="AE29" s="305">
        <v>46392734.729999997</v>
      </c>
      <c r="AF29" s="305">
        <v>698979.74</v>
      </c>
      <c r="AG29" s="305">
        <v>1051464.31</v>
      </c>
      <c r="AH29" s="332">
        <v>353083.72</v>
      </c>
      <c r="AI29" s="332">
        <v>6463425.4400000004</v>
      </c>
      <c r="AJ29" s="301">
        <v>29200</v>
      </c>
      <c r="AK29" s="354">
        <v>29224.25</v>
      </c>
      <c r="AL29" s="301">
        <v>90000</v>
      </c>
      <c r="AM29" s="305">
        <v>114406.12</v>
      </c>
      <c r="AN29" s="301">
        <v>0</v>
      </c>
      <c r="AO29" s="332">
        <v>0</v>
      </c>
      <c r="AP29" s="305">
        <v>7494349.2000000002</v>
      </c>
      <c r="AQ29" s="305">
        <v>8183742</v>
      </c>
      <c r="AR29" s="305">
        <v>689392.79999999981</v>
      </c>
      <c r="AS29" s="305">
        <v>2958475.89</v>
      </c>
      <c r="AT29" s="305">
        <v>11142217.890000001</v>
      </c>
      <c r="AU29" s="302">
        <v>4963100</v>
      </c>
      <c r="AV29" s="302">
        <v>6179117.8900000006</v>
      </c>
      <c r="AW29" s="300">
        <v>0.60645851249953875</v>
      </c>
      <c r="AX29" s="300">
        <v>0.44543196417423497</v>
      </c>
      <c r="AY29" s="302">
        <v>2713200</v>
      </c>
      <c r="AZ29" s="798">
        <v>25.858000000000001</v>
      </c>
      <c r="BA29" s="303">
        <v>5.87</v>
      </c>
    </row>
    <row r="30" spans="1:53">
      <c r="A30" s="289">
        <v>13073014</v>
      </c>
      <c r="B30" s="288">
        <v>5353</v>
      </c>
      <c r="C30" s="288" t="s">
        <v>52</v>
      </c>
      <c r="D30" s="301">
        <v>239</v>
      </c>
      <c r="E30" s="301">
        <v>-64800</v>
      </c>
      <c r="F30" s="305">
        <v>395663.6</v>
      </c>
      <c r="G30" s="301">
        <v>0</v>
      </c>
      <c r="H30" s="305">
        <v>0</v>
      </c>
      <c r="I30" s="305">
        <v>-19815.080000000002</v>
      </c>
      <c r="J30" s="301">
        <v>1</v>
      </c>
      <c r="K30" s="305">
        <v>36259.79</v>
      </c>
      <c r="L30" s="321" t="s">
        <v>173</v>
      </c>
      <c r="M30" s="301">
        <v>1</v>
      </c>
      <c r="N30" s="305">
        <v>843605.36</v>
      </c>
      <c r="O30" s="301">
        <v>0</v>
      </c>
      <c r="P30" s="305">
        <v>0</v>
      </c>
      <c r="Q30" s="301">
        <v>1</v>
      </c>
      <c r="R30" s="305">
        <v>125445.64</v>
      </c>
      <c r="S30" s="301">
        <v>250</v>
      </c>
      <c r="T30" s="321">
        <v>1</v>
      </c>
      <c r="U30" s="301">
        <v>350</v>
      </c>
      <c r="V30" s="321">
        <v>0</v>
      </c>
      <c r="W30" s="301">
        <v>350</v>
      </c>
      <c r="X30" s="301">
        <v>0</v>
      </c>
      <c r="Y30" s="301">
        <v>0</v>
      </c>
      <c r="Z30" s="305">
        <v>0</v>
      </c>
      <c r="AA30" s="305">
        <v>0</v>
      </c>
      <c r="AB30" s="321" t="s">
        <v>28</v>
      </c>
      <c r="AC30" s="321" t="s">
        <v>28</v>
      </c>
      <c r="AD30" s="321" t="s">
        <v>28</v>
      </c>
      <c r="AE30" s="305">
        <v>49247.68</v>
      </c>
      <c r="AF30" s="305">
        <v>0</v>
      </c>
      <c r="AG30" s="305">
        <v>9863.61</v>
      </c>
      <c r="AH30" s="888" t="s">
        <v>175</v>
      </c>
      <c r="AI30" s="889"/>
      <c r="AJ30" s="301">
        <v>8500</v>
      </c>
      <c r="AK30" s="354">
        <v>8556.18</v>
      </c>
      <c r="AL30" s="301">
        <v>4000</v>
      </c>
      <c r="AM30" s="305">
        <v>6079.8</v>
      </c>
      <c r="AN30" s="301">
        <v>0</v>
      </c>
      <c r="AO30" s="332">
        <v>0</v>
      </c>
      <c r="AP30" s="305">
        <v>838074.59</v>
      </c>
      <c r="AQ30" s="305">
        <v>133501</v>
      </c>
      <c r="AR30" s="305">
        <v>-704573.59</v>
      </c>
      <c r="AS30" s="305">
        <v>46723.16</v>
      </c>
      <c r="AT30" s="305">
        <v>180224.16</v>
      </c>
      <c r="AU30" s="302">
        <v>100400</v>
      </c>
      <c r="AV30" s="302">
        <v>79824.160000000003</v>
      </c>
      <c r="AW30" s="300">
        <v>0.75205429172815186</v>
      </c>
      <c r="AX30" s="300">
        <v>0.55708402247512212</v>
      </c>
      <c r="AY30" s="302">
        <v>54800</v>
      </c>
      <c r="AZ30" s="798">
        <v>25.858000000000001</v>
      </c>
      <c r="BA30" s="303">
        <v>0.3</v>
      </c>
    </row>
    <row r="31" spans="1:53">
      <c r="A31" s="289">
        <v>13073027</v>
      </c>
      <c r="B31" s="288">
        <v>5353</v>
      </c>
      <c r="C31" s="288" t="s">
        <v>53</v>
      </c>
      <c r="D31" s="301">
        <v>2220</v>
      </c>
      <c r="E31" s="301">
        <v>-74000</v>
      </c>
      <c r="F31" s="305">
        <v>-19815.080000000002</v>
      </c>
      <c r="G31" s="301">
        <v>1</v>
      </c>
      <c r="H31" s="305">
        <v>219412.35</v>
      </c>
      <c r="I31" s="305">
        <v>0</v>
      </c>
      <c r="J31" s="301">
        <v>1</v>
      </c>
      <c r="K31" s="305">
        <v>284727.53999999998</v>
      </c>
      <c r="L31" s="321" t="s">
        <v>173</v>
      </c>
      <c r="M31" s="301">
        <v>1</v>
      </c>
      <c r="N31" s="305">
        <v>7571980.3600000003</v>
      </c>
      <c r="O31" s="301">
        <v>0</v>
      </c>
      <c r="P31" s="305">
        <v>0</v>
      </c>
      <c r="Q31" s="301">
        <v>1</v>
      </c>
      <c r="R31" s="305">
        <v>157732.01999999999</v>
      </c>
      <c r="S31" s="301">
        <v>280</v>
      </c>
      <c r="T31" s="321">
        <v>0</v>
      </c>
      <c r="U31" s="301">
        <v>350</v>
      </c>
      <c r="V31" s="321">
        <v>0</v>
      </c>
      <c r="W31" s="301">
        <v>320</v>
      </c>
      <c r="X31" s="301">
        <v>0</v>
      </c>
      <c r="Y31" s="301">
        <v>0</v>
      </c>
      <c r="Z31" s="305">
        <v>982459.72</v>
      </c>
      <c r="AA31" s="305">
        <v>442.54942342342343</v>
      </c>
      <c r="AB31" s="321" t="s">
        <v>28</v>
      </c>
      <c r="AC31" s="321" t="s">
        <v>28</v>
      </c>
      <c r="AD31" s="321" t="s">
        <v>28</v>
      </c>
      <c r="AE31" s="305">
        <v>115346.36</v>
      </c>
      <c r="AF31" s="305">
        <v>0</v>
      </c>
      <c r="AG31" s="305">
        <v>556496.18000000005</v>
      </c>
      <c r="AH31" s="888" t="s">
        <v>175</v>
      </c>
      <c r="AI31" s="889"/>
      <c r="AJ31" s="301">
        <v>2000</v>
      </c>
      <c r="AK31" s="354">
        <v>2087.5</v>
      </c>
      <c r="AL31" s="301">
        <v>0</v>
      </c>
      <c r="AM31" s="305">
        <v>0</v>
      </c>
      <c r="AN31" s="301">
        <v>0</v>
      </c>
      <c r="AO31" s="332">
        <v>0</v>
      </c>
      <c r="AP31" s="305">
        <v>365235.38</v>
      </c>
      <c r="AQ31" s="305">
        <v>849423</v>
      </c>
      <c r="AR31" s="305">
        <v>484187.62</v>
      </c>
      <c r="AS31" s="305">
        <v>718417.39</v>
      </c>
      <c r="AT31" s="305">
        <v>1567840.3900000001</v>
      </c>
      <c r="AU31" s="302">
        <v>697200</v>
      </c>
      <c r="AV31" s="302">
        <v>870640.39000000013</v>
      </c>
      <c r="AW31" s="300">
        <v>0.82079246735725309</v>
      </c>
      <c r="AX31" s="300">
        <v>0.44468812287709969</v>
      </c>
      <c r="AY31" s="302">
        <v>379700</v>
      </c>
      <c r="AZ31" s="798">
        <v>25.858000000000001</v>
      </c>
      <c r="BA31" s="303">
        <v>1.4</v>
      </c>
    </row>
    <row r="32" spans="1:53">
      <c r="A32" s="289">
        <v>13073038</v>
      </c>
      <c r="B32" s="288">
        <v>5353</v>
      </c>
      <c r="C32" s="288" t="s">
        <v>54</v>
      </c>
      <c r="D32" s="301">
        <v>594</v>
      </c>
      <c r="E32" s="301">
        <v>-33500</v>
      </c>
      <c r="F32" s="305">
        <v>27730.87</v>
      </c>
      <c r="G32" s="301">
        <v>1</v>
      </c>
      <c r="H32" s="305">
        <v>10091.76</v>
      </c>
      <c r="I32" s="305">
        <v>0</v>
      </c>
      <c r="J32" s="301">
        <v>1</v>
      </c>
      <c r="K32" s="305">
        <v>345841.71</v>
      </c>
      <c r="L32" s="321" t="s">
        <v>173</v>
      </c>
      <c r="M32" s="301">
        <v>1</v>
      </c>
      <c r="N32" s="305">
        <v>2144968.86</v>
      </c>
      <c r="O32" s="301">
        <v>0</v>
      </c>
      <c r="P32" s="305">
        <v>0</v>
      </c>
      <c r="Q32" s="301">
        <v>1</v>
      </c>
      <c r="R32" s="305">
        <v>312826.99</v>
      </c>
      <c r="S32" s="301">
        <v>300</v>
      </c>
      <c r="T32" s="321">
        <v>0</v>
      </c>
      <c r="U32" s="301">
        <v>320</v>
      </c>
      <c r="V32" s="321">
        <v>1</v>
      </c>
      <c r="W32" s="301">
        <v>300</v>
      </c>
      <c r="X32" s="301">
        <v>1</v>
      </c>
      <c r="Y32" s="301">
        <v>0</v>
      </c>
      <c r="Z32" s="305">
        <v>268904.71000000002</v>
      </c>
      <c r="AA32" s="305">
        <v>452.70153198653202</v>
      </c>
      <c r="AB32" s="321" t="s">
        <v>28</v>
      </c>
      <c r="AC32" s="321" t="s">
        <v>28</v>
      </c>
      <c r="AD32" s="321" t="s">
        <v>28</v>
      </c>
      <c r="AE32" s="305">
        <v>74612.899999999994</v>
      </c>
      <c r="AF32" s="305">
        <v>-12484.03</v>
      </c>
      <c r="AG32" s="305">
        <v>-16103.14</v>
      </c>
      <c r="AH32" s="888" t="s">
        <v>175</v>
      </c>
      <c r="AI32" s="889"/>
      <c r="AJ32" s="301">
        <v>1700</v>
      </c>
      <c r="AK32" s="354">
        <v>1594.13</v>
      </c>
      <c r="AL32" s="301">
        <v>200</v>
      </c>
      <c r="AM32" s="305">
        <v>236.29</v>
      </c>
      <c r="AN32" s="301">
        <v>0</v>
      </c>
      <c r="AO32" s="332">
        <v>0</v>
      </c>
      <c r="AP32" s="305">
        <v>189425.16</v>
      </c>
      <c r="AQ32" s="305">
        <v>342707</v>
      </c>
      <c r="AR32" s="305">
        <v>153281.84</v>
      </c>
      <c r="AS32" s="305">
        <v>111825.15</v>
      </c>
      <c r="AT32" s="305">
        <v>454532.15</v>
      </c>
      <c r="AU32" s="302">
        <v>242300</v>
      </c>
      <c r="AV32" s="302">
        <v>212232.15000000002</v>
      </c>
      <c r="AW32" s="300">
        <v>0.70701794827651609</v>
      </c>
      <c r="AX32" s="300">
        <v>0.53307560312290336</v>
      </c>
      <c r="AY32" s="302">
        <v>132000</v>
      </c>
      <c r="AZ32" s="798">
        <v>25.858000000000001</v>
      </c>
      <c r="BA32" s="303">
        <v>0.94</v>
      </c>
    </row>
    <row r="33" spans="1:53">
      <c r="A33" s="289">
        <v>13073049</v>
      </c>
      <c r="B33" s="288">
        <v>5353</v>
      </c>
      <c r="C33" s="288" t="s">
        <v>55</v>
      </c>
      <c r="D33" s="301">
        <v>250</v>
      </c>
      <c r="E33" s="301">
        <v>-83300</v>
      </c>
      <c r="F33" s="305">
        <v>-9041.31</v>
      </c>
      <c r="G33" s="301">
        <v>0</v>
      </c>
      <c r="H33" s="305">
        <v>0</v>
      </c>
      <c r="I33" s="305">
        <v>-9041.31</v>
      </c>
      <c r="J33" s="301">
        <v>1</v>
      </c>
      <c r="K33" s="305">
        <v>108437.48</v>
      </c>
      <c r="L33" s="321" t="s">
        <v>173</v>
      </c>
      <c r="M33" s="301">
        <v>1</v>
      </c>
      <c r="N33" s="305">
        <v>1295422.82</v>
      </c>
      <c r="O33" s="301">
        <v>0</v>
      </c>
      <c r="P33" s="305">
        <v>0</v>
      </c>
      <c r="Q33" s="301">
        <v>1</v>
      </c>
      <c r="R33" s="305">
        <v>126578.2</v>
      </c>
      <c r="S33" s="301">
        <v>300</v>
      </c>
      <c r="T33" s="321">
        <v>0</v>
      </c>
      <c r="U33" s="301">
        <v>350</v>
      </c>
      <c r="V33" s="321">
        <v>0</v>
      </c>
      <c r="W33" s="301">
        <v>300</v>
      </c>
      <c r="X33" s="301">
        <v>1</v>
      </c>
      <c r="Y33" s="301">
        <v>0</v>
      </c>
      <c r="Z33" s="305">
        <v>0</v>
      </c>
      <c r="AA33" s="305">
        <v>0</v>
      </c>
      <c r="AB33" s="321" t="s">
        <v>28</v>
      </c>
      <c r="AC33" s="321" t="s">
        <v>28</v>
      </c>
      <c r="AD33" s="321" t="s">
        <v>28</v>
      </c>
      <c r="AE33" s="305">
        <v>83054.58</v>
      </c>
      <c r="AF33" s="305">
        <v>-31412.62</v>
      </c>
      <c r="AG33" s="305">
        <v>-10011.98</v>
      </c>
      <c r="AH33" s="888" t="s">
        <v>175</v>
      </c>
      <c r="AI33" s="889"/>
      <c r="AJ33" s="301">
        <v>700</v>
      </c>
      <c r="AK33" s="354">
        <v>684.04</v>
      </c>
      <c r="AL33" s="301">
        <v>0</v>
      </c>
      <c r="AM33" s="305">
        <v>0</v>
      </c>
      <c r="AN33" s="301">
        <v>0</v>
      </c>
      <c r="AO33" s="332">
        <v>0</v>
      </c>
      <c r="AP33" s="305">
        <v>401426.59</v>
      </c>
      <c r="AQ33" s="305">
        <v>180688</v>
      </c>
      <c r="AR33" s="305">
        <v>-220738.59000000003</v>
      </c>
      <c r="AS33" s="305">
        <v>27048.38</v>
      </c>
      <c r="AT33" s="305">
        <v>207736.38</v>
      </c>
      <c r="AU33" s="302">
        <v>102600</v>
      </c>
      <c r="AV33" s="302">
        <v>105136.38</v>
      </c>
      <c r="AW33" s="300">
        <v>0.56782962897370048</v>
      </c>
      <c r="AX33" s="300">
        <v>0.4938951954395277</v>
      </c>
      <c r="AY33" s="302">
        <v>55900</v>
      </c>
      <c r="AZ33" s="798">
        <v>25.858000000000001</v>
      </c>
      <c r="BA33" s="303">
        <v>0.56999999999999995</v>
      </c>
    </row>
    <row r="34" spans="1:53">
      <c r="A34" s="289">
        <v>13073063</v>
      </c>
      <c r="B34" s="288">
        <v>5353</v>
      </c>
      <c r="C34" s="288" t="s">
        <v>56</v>
      </c>
      <c r="D34" s="301">
        <v>765</v>
      </c>
      <c r="E34" s="301">
        <v>-191100</v>
      </c>
      <c r="F34" s="305">
        <v>-77868.36</v>
      </c>
      <c r="G34" s="301">
        <v>0</v>
      </c>
      <c r="H34" s="305">
        <v>92716.28</v>
      </c>
      <c r="I34" s="305">
        <v>0</v>
      </c>
      <c r="J34" s="301">
        <v>0</v>
      </c>
      <c r="K34" s="305">
        <v>-386139.86</v>
      </c>
      <c r="L34" s="321" t="s">
        <v>172</v>
      </c>
      <c r="M34" s="301">
        <v>1</v>
      </c>
      <c r="N34" s="305">
        <v>910198.57</v>
      </c>
      <c r="O34" s="301">
        <v>0</v>
      </c>
      <c r="P34" s="305">
        <v>0</v>
      </c>
      <c r="Q34" s="301">
        <v>0</v>
      </c>
      <c r="R34" s="305">
        <v>-30014.54</v>
      </c>
      <c r="S34" s="301">
        <v>300</v>
      </c>
      <c r="T34" s="321">
        <v>0</v>
      </c>
      <c r="U34" s="301">
        <v>360</v>
      </c>
      <c r="V34" s="321">
        <v>0</v>
      </c>
      <c r="W34" s="301">
        <v>300</v>
      </c>
      <c r="X34" s="301">
        <v>1</v>
      </c>
      <c r="Y34" s="301">
        <v>0</v>
      </c>
      <c r="Z34" s="305">
        <v>159124.21</v>
      </c>
      <c r="AA34" s="305">
        <v>208.00550326797384</v>
      </c>
      <c r="AB34" s="321" t="s">
        <v>32</v>
      </c>
      <c r="AC34" s="321" t="s">
        <v>28</v>
      </c>
      <c r="AD34" s="321" t="s">
        <v>28</v>
      </c>
      <c r="AE34" s="305">
        <v>6756.06</v>
      </c>
      <c r="AF34" s="305">
        <v>-48535.040000000001</v>
      </c>
      <c r="AG34" s="305">
        <v>-124061.38</v>
      </c>
      <c r="AH34" s="888" t="s">
        <v>175</v>
      </c>
      <c r="AI34" s="889"/>
      <c r="AJ34" s="301">
        <v>3500</v>
      </c>
      <c r="AK34" s="354">
        <v>3027.44</v>
      </c>
      <c r="AL34" s="301">
        <v>0</v>
      </c>
      <c r="AM34" s="305">
        <v>0</v>
      </c>
      <c r="AN34" s="301">
        <v>0</v>
      </c>
      <c r="AO34" s="332">
        <v>0</v>
      </c>
      <c r="AP34" s="305">
        <v>166744.38</v>
      </c>
      <c r="AQ34" s="305">
        <v>394286</v>
      </c>
      <c r="AR34" s="305">
        <v>227541.62</v>
      </c>
      <c r="AS34" s="305">
        <v>176307.85</v>
      </c>
      <c r="AT34" s="305">
        <v>570593.85</v>
      </c>
      <c r="AU34" s="302">
        <v>279100</v>
      </c>
      <c r="AV34" s="302">
        <v>291493.84999999998</v>
      </c>
      <c r="AW34" s="300">
        <v>0.70786180589724212</v>
      </c>
      <c r="AX34" s="300">
        <v>0.48913951666320976</v>
      </c>
      <c r="AY34" s="302">
        <v>152600</v>
      </c>
      <c r="AZ34" s="798">
        <v>25.858000000000001</v>
      </c>
      <c r="BA34" s="303">
        <v>0.28999999999999998</v>
      </c>
    </row>
    <row r="35" spans="1:53">
      <c r="A35" s="289">
        <v>13073064</v>
      </c>
      <c r="B35" s="288">
        <v>5353</v>
      </c>
      <c r="C35" s="288" t="s">
        <v>57</v>
      </c>
      <c r="D35" s="301">
        <v>456</v>
      </c>
      <c r="E35" s="301">
        <v>-58500</v>
      </c>
      <c r="F35" s="305">
        <v>16663.16</v>
      </c>
      <c r="G35" s="301">
        <v>0</v>
      </c>
      <c r="H35" s="305">
        <v>0</v>
      </c>
      <c r="I35" s="305">
        <v>-1179.1099999999999</v>
      </c>
      <c r="J35" s="301">
        <v>0</v>
      </c>
      <c r="K35" s="305">
        <v>-97848.97</v>
      </c>
      <c r="L35" s="321" t="s">
        <v>239</v>
      </c>
      <c r="M35" s="301">
        <v>1</v>
      </c>
      <c r="N35" s="305">
        <v>1004635.12</v>
      </c>
      <c r="O35" s="301">
        <v>0</v>
      </c>
      <c r="P35" s="305">
        <v>0</v>
      </c>
      <c r="Q35" s="301">
        <v>1</v>
      </c>
      <c r="R35" s="305">
        <v>32431.53</v>
      </c>
      <c r="S35" s="301">
        <v>200</v>
      </c>
      <c r="T35" s="321">
        <v>1</v>
      </c>
      <c r="U35" s="301">
        <v>300</v>
      </c>
      <c r="V35" s="321">
        <v>1</v>
      </c>
      <c r="W35" s="301">
        <v>300</v>
      </c>
      <c r="X35" s="301">
        <v>1</v>
      </c>
      <c r="Y35" s="301">
        <v>1</v>
      </c>
      <c r="Z35" s="305">
        <v>249469.17</v>
      </c>
      <c r="AA35" s="305">
        <v>547.08151315789473</v>
      </c>
      <c r="AB35" s="321" t="s">
        <v>32</v>
      </c>
      <c r="AC35" s="321" t="s">
        <v>28</v>
      </c>
      <c r="AD35" s="321" t="s">
        <v>28</v>
      </c>
      <c r="AE35" s="305">
        <v>27067.06</v>
      </c>
      <c r="AF35" s="305">
        <v>-15345.6</v>
      </c>
      <c r="AG35" s="305">
        <v>88679.31</v>
      </c>
      <c r="AH35" s="888" t="s">
        <v>175</v>
      </c>
      <c r="AI35" s="889"/>
      <c r="AJ35" s="301">
        <v>1600</v>
      </c>
      <c r="AK35" s="354">
        <v>1831.66</v>
      </c>
      <c r="AL35" s="301">
        <v>0</v>
      </c>
      <c r="AM35" s="305">
        <v>0</v>
      </c>
      <c r="AN35" s="301">
        <v>0</v>
      </c>
      <c r="AO35" s="332">
        <v>0</v>
      </c>
      <c r="AP35" s="305">
        <v>550835.37</v>
      </c>
      <c r="AQ35" s="305">
        <v>165813</v>
      </c>
      <c r="AR35" s="305">
        <v>-385022.37</v>
      </c>
      <c r="AS35" s="305">
        <v>152230.29999999999</v>
      </c>
      <c r="AT35" s="305">
        <v>318043.3</v>
      </c>
      <c r="AU35" s="302">
        <v>149700</v>
      </c>
      <c r="AV35" s="302">
        <v>168343.3</v>
      </c>
      <c r="AW35" s="300">
        <v>0.90282426588988796</v>
      </c>
      <c r="AX35" s="300">
        <v>0.47069062608770568</v>
      </c>
      <c r="AY35" s="302">
        <v>81500</v>
      </c>
      <c r="AZ35" s="798">
        <v>25.858000000000001</v>
      </c>
      <c r="BA35" s="303">
        <v>0.14000000000000001</v>
      </c>
    </row>
    <row r="36" spans="1:53">
      <c r="A36" s="289">
        <v>13073065</v>
      </c>
      <c r="B36" s="288">
        <v>5353</v>
      </c>
      <c r="C36" s="288" t="s">
        <v>58</v>
      </c>
      <c r="D36" s="301">
        <v>1010</v>
      </c>
      <c r="E36" s="301">
        <v>37100</v>
      </c>
      <c r="F36" s="305">
        <v>854423.29</v>
      </c>
      <c r="G36" s="301">
        <v>1</v>
      </c>
      <c r="H36" s="305">
        <v>840278.3</v>
      </c>
      <c r="I36" s="305">
        <v>0</v>
      </c>
      <c r="J36" s="301">
        <v>1</v>
      </c>
      <c r="K36" s="305">
        <v>577320.69999999995</v>
      </c>
      <c r="L36" s="321" t="s">
        <v>173</v>
      </c>
      <c r="M36" s="301">
        <v>1</v>
      </c>
      <c r="N36" s="305">
        <v>4819215.51</v>
      </c>
      <c r="O36" s="301">
        <v>0</v>
      </c>
      <c r="P36" s="305">
        <v>0</v>
      </c>
      <c r="Q36" s="301">
        <v>1</v>
      </c>
      <c r="R36" s="305">
        <v>587464.91</v>
      </c>
      <c r="S36" s="301">
        <v>200</v>
      </c>
      <c r="T36" s="321">
        <v>1</v>
      </c>
      <c r="U36" s="301">
        <v>300</v>
      </c>
      <c r="V36" s="321">
        <v>1</v>
      </c>
      <c r="W36" s="301">
        <v>300</v>
      </c>
      <c r="X36" s="301">
        <v>1</v>
      </c>
      <c r="Y36" s="301">
        <v>1</v>
      </c>
      <c r="Z36" s="305">
        <v>506716.44</v>
      </c>
      <c r="AA36" s="305">
        <v>501.69944554455446</v>
      </c>
      <c r="AB36" s="321" t="s">
        <v>28</v>
      </c>
      <c r="AC36" s="321" t="s">
        <v>28</v>
      </c>
      <c r="AD36" s="321" t="s">
        <v>28</v>
      </c>
      <c r="AE36" s="305">
        <v>244242.95</v>
      </c>
      <c r="AF36" s="305">
        <v>0</v>
      </c>
      <c r="AG36" s="305">
        <v>750113.88</v>
      </c>
      <c r="AH36" s="888" t="s">
        <v>175</v>
      </c>
      <c r="AI36" s="889"/>
      <c r="AJ36" s="301">
        <v>4800</v>
      </c>
      <c r="AK36" s="354">
        <v>4537.75</v>
      </c>
      <c r="AL36" s="301">
        <v>0</v>
      </c>
      <c r="AM36" s="305">
        <v>0</v>
      </c>
      <c r="AN36" s="301">
        <v>0</v>
      </c>
      <c r="AO36" s="332">
        <v>0</v>
      </c>
      <c r="AP36" s="305">
        <v>300985.59000000003</v>
      </c>
      <c r="AQ36" s="305">
        <v>514811</v>
      </c>
      <c r="AR36" s="305">
        <v>213825.40999999997</v>
      </c>
      <c r="AS36" s="305">
        <v>237259.27</v>
      </c>
      <c r="AT36" s="305">
        <v>752070.27</v>
      </c>
      <c r="AU36" s="302">
        <v>362300</v>
      </c>
      <c r="AV36" s="302">
        <v>389770.27</v>
      </c>
      <c r="AW36" s="300">
        <v>0.70375341630229349</v>
      </c>
      <c r="AX36" s="300">
        <v>0.48173689939904152</v>
      </c>
      <c r="AY36" s="302">
        <v>197400</v>
      </c>
      <c r="AZ36" s="798">
        <v>25.858000000000001</v>
      </c>
      <c r="BA36" s="303">
        <v>1.91</v>
      </c>
    </row>
    <row r="37" spans="1:53">
      <c r="A37" s="289">
        <v>13073072</v>
      </c>
      <c r="B37" s="288">
        <v>5353</v>
      </c>
      <c r="C37" s="288" t="s">
        <v>59</v>
      </c>
      <c r="D37" s="301">
        <v>235</v>
      </c>
      <c r="E37" s="301">
        <v>-25500</v>
      </c>
      <c r="F37" s="305">
        <v>-126378.69</v>
      </c>
      <c r="G37" s="301">
        <v>0</v>
      </c>
      <c r="H37" s="305">
        <v>0</v>
      </c>
      <c r="I37" s="305">
        <v>-190451.24</v>
      </c>
      <c r="J37" s="301">
        <v>1</v>
      </c>
      <c r="K37" s="305">
        <v>871854.56</v>
      </c>
      <c r="L37" s="321" t="s">
        <v>173</v>
      </c>
      <c r="M37" s="301">
        <v>1</v>
      </c>
      <c r="N37" s="305">
        <v>2860548.01</v>
      </c>
      <c r="O37" s="301">
        <v>0</v>
      </c>
      <c r="P37" s="305">
        <v>0</v>
      </c>
      <c r="Q37" s="301">
        <v>1</v>
      </c>
      <c r="R37" s="305">
        <v>137783.04999999999</v>
      </c>
      <c r="S37" s="301">
        <v>300</v>
      </c>
      <c r="T37" s="321">
        <v>0</v>
      </c>
      <c r="U37" s="301">
        <v>300</v>
      </c>
      <c r="V37" s="321">
        <v>1</v>
      </c>
      <c r="W37" s="301">
        <v>300</v>
      </c>
      <c r="X37" s="301">
        <v>1</v>
      </c>
      <c r="Y37" s="301">
        <v>0</v>
      </c>
      <c r="Z37" s="305">
        <v>807990.8</v>
      </c>
      <c r="AA37" s="305">
        <v>3438.2587234042553</v>
      </c>
      <c r="AB37" s="321" t="s">
        <v>28</v>
      </c>
      <c r="AC37" s="321" t="s">
        <v>28</v>
      </c>
      <c r="AD37" s="321" t="s">
        <v>28</v>
      </c>
      <c r="AE37" s="305">
        <v>64327.5</v>
      </c>
      <c r="AF37" s="305">
        <v>-81886.820000000007</v>
      </c>
      <c r="AG37" s="305">
        <v>-223036.76</v>
      </c>
      <c r="AH37" s="888" t="s">
        <v>175</v>
      </c>
      <c r="AI37" s="889"/>
      <c r="AJ37" s="301">
        <v>400</v>
      </c>
      <c r="AK37" s="354">
        <v>420.25</v>
      </c>
      <c r="AL37" s="301">
        <v>0</v>
      </c>
      <c r="AM37" s="305">
        <v>0</v>
      </c>
      <c r="AN37" s="301">
        <v>0</v>
      </c>
      <c r="AO37" s="332">
        <v>0</v>
      </c>
      <c r="AP37" s="305">
        <v>119572.71</v>
      </c>
      <c r="AQ37" s="305">
        <v>286941</v>
      </c>
      <c r="AR37" s="305">
        <v>167368.28999999998</v>
      </c>
      <c r="AS37" s="305">
        <v>0</v>
      </c>
      <c r="AT37" s="305">
        <v>286941</v>
      </c>
      <c r="AU37" s="302">
        <v>195300</v>
      </c>
      <c r="AV37" s="302">
        <v>91641</v>
      </c>
      <c r="AW37" s="300">
        <v>0.68062772486329948</v>
      </c>
      <c r="AX37" s="300">
        <v>0.68062772486329948</v>
      </c>
      <c r="AY37" s="302">
        <v>106300</v>
      </c>
      <c r="AZ37" s="798">
        <v>25.858000000000001</v>
      </c>
      <c r="BA37" s="303">
        <v>0.04</v>
      </c>
    </row>
    <row r="38" spans="1:53">
      <c r="A38" s="289">
        <v>13073074</v>
      </c>
      <c r="B38" s="288">
        <v>5353</v>
      </c>
      <c r="C38" s="288" t="s">
        <v>60</v>
      </c>
      <c r="D38" s="301">
        <v>315</v>
      </c>
      <c r="E38" s="301">
        <v>-109200</v>
      </c>
      <c r="F38" s="305">
        <v>677.46</v>
      </c>
      <c r="G38" s="301">
        <v>0</v>
      </c>
      <c r="H38" s="305">
        <v>0</v>
      </c>
      <c r="I38" s="305">
        <v>-43677.46</v>
      </c>
      <c r="J38" s="301">
        <v>1</v>
      </c>
      <c r="K38" s="305">
        <v>105240.18</v>
      </c>
      <c r="L38" s="321" t="s">
        <v>173</v>
      </c>
      <c r="M38" s="301">
        <v>1</v>
      </c>
      <c r="N38" s="305">
        <v>566508.15</v>
      </c>
      <c r="O38" s="301">
        <v>0</v>
      </c>
      <c r="P38" s="305">
        <v>0</v>
      </c>
      <c r="Q38" s="301">
        <v>1</v>
      </c>
      <c r="R38" s="305">
        <v>389231.23</v>
      </c>
      <c r="S38" s="301">
        <v>375</v>
      </c>
      <c r="T38" s="321">
        <v>0</v>
      </c>
      <c r="U38" s="301">
        <v>375</v>
      </c>
      <c r="V38" s="321">
        <v>0</v>
      </c>
      <c r="W38" s="301">
        <v>300</v>
      </c>
      <c r="X38" s="301">
        <v>1</v>
      </c>
      <c r="Y38" s="301">
        <v>0</v>
      </c>
      <c r="Z38" s="305">
        <v>374155.85</v>
      </c>
      <c r="AA38" s="305">
        <v>1187.7963492063491</v>
      </c>
      <c r="AB38" s="321" t="s">
        <v>28</v>
      </c>
      <c r="AC38" s="321" t="s">
        <v>28</v>
      </c>
      <c r="AD38" s="321" t="s">
        <v>28</v>
      </c>
      <c r="AE38" s="305">
        <v>77342.47</v>
      </c>
      <c r="AF38" s="305">
        <v>-248.1</v>
      </c>
      <c r="AG38" s="305">
        <v>-29973.58</v>
      </c>
      <c r="AH38" s="888" t="s">
        <v>175</v>
      </c>
      <c r="AI38" s="889"/>
      <c r="AJ38" s="301">
        <v>2500</v>
      </c>
      <c r="AK38" s="354">
        <v>2383.34</v>
      </c>
      <c r="AL38" s="301">
        <v>0</v>
      </c>
      <c r="AM38" s="305">
        <v>0</v>
      </c>
      <c r="AN38" s="301">
        <v>0</v>
      </c>
      <c r="AO38" s="332">
        <v>0</v>
      </c>
      <c r="AP38" s="305">
        <v>437978.3</v>
      </c>
      <c r="AQ38" s="305">
        <v>121143</v>
      </c>
      <c r="AR38" s="305">
        <v>-316835.3</v>
      </c>
      <c r="AS38" s="305">
        <v>103586.09</v>
      </c>
      <c r="AT38" s="305">
        <v>224729.09</v>
      </c>
      <c r="AU38" s="302">
        <v>102600</v>
      </c>
      <c r="AV38" s="302">
        <v>122129.09</v>
      </c>
      <c r="AW38" s="300">
        <v>0.84693296352244862</v>
      </c>
      <c r="AX38" s="300">
        <v>0.45654970613728735</v>
      </c>
      <c r="AY38" s="302">
        <v>55900</v>
      </c>
      <c r="AZ38" s="798">
        <v>25.858000000000001</v>
      </c>
      <c r="BA38" s="303">
        <v>0.28999999999999998</v>
      </c>
    </row>
    <row r="39" spans="1:53">
      <c r="A39" s="289">
        <v>13073083</v>
      </c>
      <c r="B39" s="288">
        <v>5353</v>
      </c>
      <c r="C39" s="288" t="s">
        <v>61</v>
      </c>
      <c r="D39" s="301">
        <v>882</v>
      </c>
      <c r="E39" s="301">
        <v>-48100</v>
      </c>
      <c r="F39" s="305">
        <v>3230.69</v>
      </c>
      <c r="G39" s="301">
        <v>0</v>
      </c>
      <c r="H39" s="305">
        <v>0</v>
      </c>
      <c r="I39" s="305">
        <v>-38324.54</v>
      </c>
      <c r="J39" s="301">
        <v>0</v>
      </c>
      <c r="K39" s="305">
        <v>-182774.94</v>
      </c>
      <c r="L39" s="321" t="s">
        <v>172</v>
      </c>
      <c r="M39" s="301">
        <v>1</v>
      </c>
      <c r="N39" s="305">
        <v>2164188.5299999998</v>
      </c>
      <c r="O39" s="301">
        <v>1</v>
      </c>
      <c r="P39" s="305">
        <v>80000</v>
      </c>
      <c r="Q39" s="301">
        <v>0</v>
      </c>
      <c r="R39" s="305">
        <v>-52447.79</v>
      </c>
      <c r="S39" s="301">
        <v>350</v>
      </c>
      <c r="T39" s="321">
        <v>0</v>
      </c>
      <c r="U39" s="301">
        <v>350</v>
      </c>
      <c r="V39" s="321">
        <v>0</v>
      </c>
      <c r="W39" s="301">
        <v>350</v>
      </c>
      <c r="X39" s="301">
        <v>0</v>
      </c>
      <c r="Y39" s="301">
        <v>0</v>
      </c>
      <c r="Z39" s="305">
        <v>602375.35</v>
      </c>
      <c r="AA39" s="305">
        <v>682.96524943310658</v>
      </c>
      <c r="AB39" s="321" t="s">
        <v>32</v>
      </c>
      <c r="AC39" s="321" t="s">
        <v>28</v>
      </c>
      <c r="AD39" s="321" t="s">
        <v>28</v>
      </c>
      <c r="AE39" s="305">
        <v>18861.12</v>
      </c>
      <c r="AF39" s="305">
        <v>-7144.21</v>
      </c>
      <c r="AG39" s="305">
        <v>5596.22</v>
      </c>
      <c r="AH39" s="888" t="s">
        <v>175</v>
      </c>
      <c r="AI39" s="889"/>
      <c r="AJ39" s="301">
        <v>3200</v>
      </c>
      <c r="AK39" s="354">
        <v>3252.5</v>
      </c>
      <c r="AL39" s="301">
        <v>1500</v>
      </c>
      <c r="AM39" s="305">
        <v>2469.06</v>
      </c>
      <c r="AN39" s="301">
        <v>0</v>
      </c>
      <c r="AO39" s="332">
        <v>0</v>
      </c>
      <c r="AP39" s="305">
        <v>527724.05000000005</v>
      </c>
      <c r="AQ39" s="305">
        <v>452046</v>
      </c>
      <c r="AR39" s="305">
        <v>-75678.050000000047</v>
      </c>
      <c r="AS39" s="305">
        <v>207104.62</v>
      </c>
      <c r="AT39" s="305">
        <v>659150.62</v>
      </c>
      <c r="AU39" s="302">
        <v>302800</v>
      </c>
      <c r="AV39" s="302">
        <v>356350.62</v>
      </c>
      <c r="AW39" s="300">
        <v>0.66984333452790201</v>
      </c>
      <c r="AX39" s="300">
        <v>0.45937907181214516</v>
      </c>
      <c r="AY39" s="302">
        <v>165600</v>
      </c>
      <c r="AZ39" s="798">
        <v>25.858000000000001</v>
      </c>
      <c r="BA39" s="303">
        <v>2.23</v>
      </c>
    </row>
    <row r="40" spans="1:53">
      <c r="A40" s="289">
        <v>13073002</v>
      </c>
      <c r="B40" s="288">
        <v>5354</v>
      </c>
      <c r="C40" s="288" t="s">
        <v>62</v>
      </c>
      <c r="D40" s="301">
        <v>648</v>
      </c>
      <c r="E40" s="301">
        <v>138200</v>
      </c>
      <c r="F40" s="305">
        <v>206744</v>
      </c>
      <c r="G40" s="1034">
        <v>1</v>
      </c>
      <c r="H40" s="305" t="s">
        <v>24</v>
      </c>
      <c r="I40" s="305" t="s">
        <v>24</v>
      </c>
      <c r="J40" s="301" t="s">
        <v>24</v>
      </c>
      <c r="K40" s="305" t="s">
        <v>24</v>
      </c>
      <c r="L40" s="301" t="s">
        <v>24</v>
      </c>
      <c r="M40" s="301" t="s">
        <v>24</v>
      </c>
      <c r="N40" s="305" t="s">
        <v>24</v>
      </c>
      <c r="O40" s="301" t="s">
        <v>28</v>
      </c>
      <c r="P40" s="305">
        <v>0</v>
      </c>
      <c r="Q40" s="301" t="s">
        <v>24</v>
      </c>
      <c r="R40" s="305">
        <v>3982441</v>
      </c>
      <c r="S40" s="301">
        <v>280</v>
      </c>
      <c r="T40" s="321">
        <v>0</v>
      </c>
      <c r="U40" s="301">
        <v>360</v>
      </c>
      <c r="V40" s="321">
        <v>0</v>
      </c>
      <c r="W40" s="301">
        <v>330</v>
      </c>
      <c r="X40" s="301">
        <v>0</v>
      </c>
      <c r="Y40" s="301">
        <v>0</v>
      </c>
      <c r="Z40" s="305">
        <v>1894720</v>
      </c>
      <c r="AA40" s="305">
        <v>2923.9506172839506</v>
      </c>
      <c r="AB40" s="321" t="s">
        <v>28</v>
      </c>
      <c r="AC40" s="321" t="s">
        <v>28</v>
      </c>
      <c r="AD40" s="321" t="s">
        <v>24</v>
      </c>
      <c r="AE40" s="305" t="s">
        <v>24</v>
      </c>
      <c r="AF40" s="305" t="s">
        <v>269</v>
      </c>
      <c r="AG40" s="305">
        <v>199116</v>
      </c>
      <c r="AH40" s="332">
        <v>207113</v>
      </c>
      <c r="AI40" s="332">
        <v>3982441</v>
      </c>
      <c r="AJ40" s="301">
        <v>1500</v>
      </c>
      <c r="AK40" s="354">
        <v>1625</v>
      </c>
      <c r="AL40" s="301">
        <v>0</v>
      </c>
      <c r="AM40" s="305">
        <v>0</v>
      </c>
      <c r="AN40" s="301">
        <v>210000</v>
      </c>
      <c r="AO40" s="332">
        <v>269203</v>
      </c>
      <c r="AP40" s="305">
        <v>894978</v>
      </c>
      <c r="AQ40" s="305">
        <v>940622</v>
      </c>
      <c r="AR40" s="305">
        <v>45644</v>
      </c>
      <c r="AS40" s="305" t="s">
        <v>270</v>
      </c>
      <c r="AT40" s="305" t="s">
        <v>24</v>
      </c>
      <c r="AU40" s="302">
        <v>393663</v>
      </c>
      <c r="AV40" s="302" t="s">
        <v>24</v>
      </c>
      <c r="AW40" s="300">
        <v>0.41851349426230727</v>
      </c>
      <c r="AX40" s="300" t="e">
        <v>#VALUE!</v>
      </c>
      <c r="AY40" s="302">
        <v>277700</v>
      </c>
      <c r="AZ40" s="798">
        <v>33.53</v>
      </c>
      <c r="BA40" s="303">
        <v>3.08</v>
      </c>
    </row>
    <row r="41" spans="1:53">
      <c r="A41" s="289">
        <v>13073012</v>
      </c>
      <c r="B41" s="288">
        <v>5354</v>
      </c>
      <c r="C41" s="288" t="s">
        <v>63</v>
      </c>
      <c r="D41" s="301">
        <v>1123</v>
      </c>
      <c r="E41" s="301">
        <v>7600</v>
      </c>
      <c r="F41" s="305">
        <v>-5286</v>
      </c>
      <c r="G41" s="1034">
        <v>0</v>
      </c>
      <c r="H41" s="305" t="s">
        <v>24</v>
      </c>
      <c r="I41" s="305" t="s">
        <v>24</v>
      </c>
      <c r="J41" s="301" t="s">
        <v>24</v>
      </c>
      <c r="K41" s="305" t="s">
        <v>24</v>
      </c>
      <c r="L41" s="301" t="s">
        <v>24</v>
      </c>
      <c r="M41" s="301" t="s">
        <v>24</v>
      </c>
      <c r="N41" s="305" t="s">
        <v>24</v>
      </c>
      <c r="O41" s="301" t="s">
        <v>28</v>
      </c>
      <c r="P41" s="305">
        <v>0</v>
      </c>
      <c r="Q41" s="301" t="s">
        <v>24</v>
      </c>
      <c r="R41" s="305">
        <v>1000760</v>
      </c>
      <c r="S41" s="301">
        <v>250</v>
      </c>
      <c r="T41" s="321">
        <v>1</v>
      </c>
      <c r="U41" s="301">
        <v>360</v>
      </c>
      <c r="V41" s="321">
        <v>0</v>
      </c>
      <c r="W41" s="301">
        <v>360</v>
      </c>
      <c r="X41" s="301">
        <v>0</v>
      </c>
      <c r="Y41" s="301">
        <v>0</v>
      </c>
      <c r="Z41" s="305">
        <v>1963875</v>
      </c>
      <c r="AA41" s="305">
        <v>1748.7756010685664</v>
      </c>
      <c r="AB41" s="321" t="s">
        <v>28</v>
      </c>
      <c r="AC41" s="321" t="s">
        <v>28</v>
      </c>
      <c r="AD41" s="321" t="s">
        <v>24</v>
      </c>
      <c r="AE41" s="305" t="s">
        <v>24</v>
      </c>
      <c r="AF41" s="305" t="s">
        <v>269</v>
      </c>
      <c r="AG41" s="305">
        <v>12284</v>
      </c>
      <c r="AH41" s="332">
        <v>-5286</v>
      </c>
      <c r="AI41" s="332">
        <v>1000760</v>
      </c>
      <c r="AJ41" s="301">
        <v>3700</v>
      </c>
      <c r="AK41" s="354">
        <v>3905</v>
      </c>
      <c r="AL41" s="301">
        <v>0</v>
      </c>
      <c r="AM41" s="305">
        <v>0</v>
      </c>
      <c r="AN41" s="301">
        <v>220000</v>
      </c>
      <c r="AO41" s="332">
        <v>245887</v>
      </c>
      <c r="AP41" s="305">
        <v>575518</v>
      </c>
      <c r="AQ41" s="305">
        <v>1042205</v>
      </c>
      <c r="AR41" s="305">
        <v>466687</v>
      </c>
      <c r="AS41" s="305">
        <v>262828.58</v>
      </c>
      <c r="AT41" s="305">
        <v>1305033.58</v>
      </c>
      <c r="AU41" s="302">
        <v>414740</v>
      </c>
      <c r="AV41" s="302">
        <v>890293.58000000007</v>
      </c>
      <c r="AW41" s="300">
        <v>0.39794474215725312</v>
      </c>
      <c r="AX41" s="300">
        <v>0.31780025154601765</v>
      </c>
      <c r="AY41" s="302">
        <v>292900</v>
      </c>
      <c r="AZ41" s="798">
        <v>33.53</v>
      </c>
      <c r="BA41" s="303">
        <v>0.37</v>
      </c>
    </row>
    <row r="42" spans="1:53">
      <c r="A42" s="289">
        <v>13073017</v>
      </c>
      <c r="B42" s="288">
        <v>5354</v>
      </c>
      <c r="C42" s="288" t="s">
        <v>64</v>
      </c>
      <c r="D42" s="301">
        <v>1480</v>
      </c>
      <c r="E42" s="301">
        <v>181600</v>
      </c>
      <c r="F42" s="305">
        <v>782832</v>
      </c>
      <c r="G42" s="1034">
        <v>1</v>
      </c>
      <c r="H42" s="305" t="s">
        <v>24</v>
      </c>
      <c r="I42" s="305" t="s">
        <v>24</v>
      </c>
      <c r="J42" s="301" t="s">
        <v>24</v>
      </c>
      <c r="K42" s="305" t="s">
        <v>24</v>
      </c>
      <c r="L42" s="301" t="s">
        <v>24</v>
      </c>
      <c r="M42" s="301" t="s">
        <v>24</v>
      </c>
      <c r="N42" s="305" t="s">
        <v>24</v>
      </c>
      <c r="O42" s="301" t="s">
        <v>28</v>
      </c>
      <c r="P42" s="305">
        <v>0</v>
      </c>
      <c r="Q42" s="301" t="s">
        <v>24</v>
      </c>
      <c r="R42" s="305">
        <v>2288034</v>
      </c>
      <c r="S42" s="301">
        <v>250</v>
      </c>
      <c r="T42" s="321">
        <v>1</v>
      </c>
      <c r="U42" s="301">
        <v>360</v>
      </c>
      <c r="V42" s="321">
        <v>0</v>
      </c>
      <c r="W42" s="301">
        <v>350</v>
      </c>
      <c r="X42" s="301">
        <v>0</v>
      </c>
      <c r="Y42" s="301">
        <v>0</v>
      </c>
      <c r="Z42" s="305">
        <v>1470554</v>
      </c>
      <c r="AA42" s="305">
        <v>993.61756756756756</v>
      </c>
      <c r="AB42" s="321" t="s">
        <v>28</v>
      </c>
      <c r="AC42" s="321" t="s">
        <v>28</v>
      </c>
      <c r="AD42" s="321" t="s">
        <v>24</v>
      </c>
      <c r="AE42" s="305" t="s">
        <v>24</v>
      </c>
      <c r="AF42" s="305" t="s">
        <v>269</v>
      </c>
      <c r="AG42" s="305">
        <v>473081</v>
      </c>
      <c r="AH42" s="332">
        <v>782927</v>
      </c>
      <c r="AI42" s="332">
        <v>2917800</v>
      </c>
      <c r="AJ42" s="301">
        <v>4700</v>
      </c>
      <c r="AK42" s="354">
        <v>4432</v>
      </c>
      <c r="AL42" s="301">
        <v>0</v>
      </c>
      <c r="AM42" s="305">
        <v>0</v>
      </c>
      <c r="AN42" s="301">
        <v>260000</v>
      </c>
      <c r="AO42" s="332">
        <v>294750</v>
      </c>
      <c r="AP42" s="305">
        <v>920321</v>
      </c>
      <c r="AQ42" s="305">
        <v>1691044</v>
      </c>
      <c r="AR42" s="305">
        <v>770723</v>
      </c>
      <c r="AS42" s="305">
        <v>277992.52</v>
      </c>
      <c r="AT42" s="305">
        <v>1969036.52</v>
      </c>
      <c r="AU42" s="302">
        <v>527843</v>
      </c>
      <c r="AV42" s="302">
        <v>1441193.52</v>
      </c>
      <c r="AW42" s="300">
        <v>0.31214031095583555</v>
      </c>
      <c r="AX42" s="300">
        <v>0.26807171661803408</v>
      </c>
      <c r="AY42" s="302">
        <v>372800</v>
      </c>
      <c r="AZ42" s="798">
        <v>33.53</v>
      </c>
      <c r="BA42" s="303">
        <v>5.97</v>
      </c>
    </row>
    <row r="43" spans="1:53">
      <c r="A43" s="289">
        <v>13073067</v>
      </c>
      <c r="B43" s="288">
        <v>5354</v>
      </c>
      <c r="C43" s="288" t="s">
        <v>65</v>
      </c>
      <c r="D43" s="301">
        <v>1489</v>
      </c>
      <c r="E43" s="301">
        <v>452700</v>
      </c>
      <c r="F43" s="305">
        <v>884027</v>
      </c>
      <c r="G43" s="1034">
        <v>1</v>
      </c>
      <c r="H43" s="305" t="s">
        <v>24</v>
      </c>
      <c r="I43" s="305" t="s">
        <v>24</v>
      </c>
      <c r="J43" s="301" t="s">
        <v>24</v>
      </c>
      <c r="K43" s="305" t="s">
        <v>24</v>
      </c>
      <c r="L43" s="301" t="s">
        <v>24</v>
      </c>
      <c r="M43" s="301" t="s">
        <v>24</v>
      </c>
      <c r="N43" s="305" t="s">
        <v>24</v>
      </c>
      <c r="O43" s="301" t="s">
        <v>28</v>
      </c>
      <c r="P43" s="305">
        <v>0</v>
      </c>
      <c r="Q43" s="301" t="s">
        <v>24</v>
      </c>
      <c r="R43" s="305">
        <v>4072287</v>
      </c>
      <c r="S43" s="301">
        <v>250</v>
      </c>
      <c r="T43" s="321">
        <v>1</v>
      </c>
      <c r="U43" s="301">
        <v>360</v>
      </c>
      <c r="V43" s="321">
        <v>0</v>
      </c>
      <c r="W43" s="301">
        <v>360</v>
      </c>
      <c r="X43" s="301">
        <v>0</v>
      </c>
      <c r="Y43" s="301">
        <v>0</v>
      </c>
      <c r="Z43" s="305">
        <v>2260559</v>
      </c>
      <c r="AA43" s="305">
        <v>1518.1725990597718</v>
      </c>
      <c r="AB43" s="321" t="s">
        <v>28</v>
      </c>
      <c r="AC43" s="321" t="s">
        <v>28</v>
      </c>
      <c r="AD43" s="321" t="s">
        <v>24</v>
      </c>
      <c r="AE43" s="305" t="s">
        <v>24</v>
      </c>
      <c r="AF43" s="305" t="s">
        <v>269</v>
      </c>
      <c r="AG43" s="305">
        <v>-309160</v>
      </c>
      <c r="AH43" s="332">
        <v>884027</v>
      </c>
      <c r="AI43" s="332">
        <v>4072287</v>
      </c>
      <c r="AJ43" s="301">
        <v>6000</v>
      </c>
      <c r="AK43" s="354">
        <v>6122</v>
      </c>
      <c r="AL43" s="301">
        <v>0</v>
      </c>
      <c r="AM43" s="305">
        <v>0</v>
      </c>
      <c r="AN43" s="301">
        <v>260000</v>
      </c>
      <c r="AO43" s="332">
        <v>323849</v>
      </c>
      <c r="AP43" s="305">
        <v>1355867</v>
      </c>
      <c r="AQ43" s="305">
        <v>1911200</v>
      </c>
      <c r="AR43" s="305">
        <v>555333</v>
      </c>
      <c r="AS43" s="305">
        <v>13903</v>
      </c>
      <c r="AT43" s="305">
        <v>1925103</v>
      </c>
      <c r="AU43" s="302">
        <v>643765</v>
      </c>
      <c r="AV43" s="302">
        <v>1281338</v>
      </c>
      <c r="AW43" s="300">
        <v>0.33683811218082882</v>
      </c>
      <c r="AX43" s="300">
        <v>0.33440548375853135</v>
      </c>
      <c r="AY43" s="302">
        <v>454700</v>
      </c>
      <c r="AZ43" s="798">
        <v>33.53</v>
      </c>
      <c r="BA43" s="303">
        <v>0.65</v>
      </c>
    </row>
    <row r="44" spans="1:53">
      <c r="A44" s="289">
        <v>13073100</v>
      </c>
      <c r="B44" s="288">
        <v>5354</v>
      </c>
      <c r="C44" s="288" t="s">
        <v>66</v>
      </c>
      <c r="D44" s="301">
        <v>709</v>
      </c>
      <c r="E44" s="301">
        <v>17300</v>
      </c>
      <c r="F44" s="305">
        <v>14957</v>
      </c>
      <c r="G44" s="1034">
        <v>0</v>
      </c>
      <c r="H44" s="305" t="s">
        <v>24</v>
      </c>
      <c r="I44" s="305" t="s">
        <v>24</v>
      </c>
      <c r="J44" s="301" t="s">
        <v>24</v>
      </c>
      <c r="K44" s="305" t="s">
        <v>24</v>
      </c>
      <c r="L44" s="301" t="s">
        <v>24</v>
      </c>
      <c r="M44" s="301" t="s">
        <v>24</v>
      </c>
      <c r="N44" s="305" t="s">
        <v>24</v>
      </c>
      <c r="O44" s="301" t="s">
        <v>28</v>
      </c>
      <c r="P44" s="305">
        <v>0</v>
      </c>
      <c r="Q44" s="301" t="s">
        <v>24</v>
      </c>
      <c r="R44" s="305">
        <v>1062730</v>
      </c>
      <c r="S44" s="301">
        <v>250</v>
      </c>
      <c r="T44" s="321">
        <v>1</v>
      </c>
      <c r="U44" s="301">
        <v>360</v>
      </c>
      <c r="V44" s="321">
        <v>0</v>
      </c>
      <c r="W44" s="301">
        <v>350</v>
      </c>
      <c r="X44" s="301">
        <v>0</v>
      </c>
      <c r="Y44" s="301">
        <v>0</v>
      </c>
      <c r="Z44" s="305">
        <v>37797</v>
      </c>
      <c r="AA44" s="305">
        <v>53.310296191819461</v>
      </c>
      <c r="AB44" s="321" t="s">
        <v>28</v>
      </c>
      <c r="AC44" s="321" t="s">
        <v>28</v>
      </c>
      <c r="AD44" s="321" t="s">
        <v>24</v>
      </c>
      <c r="AE44" s="305" t="s">
        <v>24</v>
      </c>
      <c r="AF44" s="305" t="s">
        <v>269</v>
      </c>
      <c r="AG44" s="305">
        <v>-406124</v>
      </c>
      <c r="AH44" s="332">
        <v>14957</v>
      </c>
      <c r="AI44" s="332">
        <v>595751</v>
      </c>
      <c r="AJ44" s="301">
        <v>3800</v>
      </c>
      <c r="AK44" s="354">
        <v>3530</v>
      </c>
      <c r="AL44" s="301">
        <v>0</v>
      </c>
      <c r="AM44" s="305">
        <v>0</v>
      </c>
      <c r="AN44" s="301">
        <v>155000</v>
      </c>
      <c r="AO44" s="332">
        <v>172281</v>
      </c>
      <c r="AP44" s="305">
        <v>449002</v>
      </c>
      <c r="AQ44" s="305">
        <v>594814</v>
      </c>
      <c r="AR44" s="305">
        <v>145812</v>
      </c>
      <c r="AS44" s="305">
        <v>125530.5</v>
      </c>
      <c r="AT44" s="305">
        <v>720344.5</v>
      </c>
      <c r="AU44" s="302">
        <v>298177</v>
      </c>
      <c r="AV44" s="302">
        <v>422167.5</v>
      </c>
      <c r="AW44" s="300">
        <v>0.50129452232126348</v>
      </c>
      <c r="AX44" s="300">
        <v>0.41393666502624787</v>
      </c>
      <c r="AY44" s="302">
        <v>210600</v>
      </c>
      <c r="AZ44" s="798">
        <v>33.53</v>
      </c>
      <c r="BA44" s="303">
        <v>1.62</v>
      </c>
    </row>
    <row r="45" spans="1:53">
      <c r="A45" s="289">
        <v>13073103</v>
      </c>
      <c r="B45" s="288">
        <v>5354</v>
      </c>
      <c r="C45" s="288" t="s">
        <v>67</v>
      </c>
      <c r="D45" s="301">
        <v>1162</v>
      </c>
      <c r="E45" s="301">
        <v>117900</v>
      </c>
      <c r="F45" s="305">
        <v>430154</v>
      </c>
      <c r="G45" s="1034">
        <v>1</v>
      </c>
      <c r="H45" s="305" t="s">
        <v>24</v>
      </c>
      <c r="I45" s="305" t="s">
        <v>24</v>
      </c>
      <c r="J45" s="301" t="s">
        <v>24</v>
      </c>
      <c r="K45" s="305" t="s">
        <v>24</v>
      </c>
      <c r="L45" s="301" t="s">
        <v>24</v>
      </c>
      <c r="M45" s="301" t="s">
        <v>24</v>
      </c>
      <c r="N45" s="305" t="s">
        <v>24</v>
      </c>
      <c r="O45" s="301" t="s">
        <v>28</v>
      </c>
      <c r="P45" s="305">
        <v>0</v>
      </c>
      <c r="Q45" s="301" t="s">
        <v>24</v>
      </c>
      <c r="R45" s="305">
        <v>438837</v>
      </c>
      <c r="S45" s="301">
        <v>250</v>
      </c>
      <c r="T45" s="321">
        <v>1</v>
      </c>
      <c r="U45" s="301">
        <v>360</v>
      </c>
      <c r="V45" s="321">
        <v>0</v>
      </c>
      <c r="W45" s="301">
        <v>360</v>
      </c>
      <c r="X45" s="301">
        <v>0</v>
      </c>
      <c r="Y45" s="301">
        <v>0</v>
      </c>
      <c r="Z45" s="305">
        <v>398871</v>
      </c>
      <c r="AA45" s="305">
        <v>343.26247848537002</v>
      </c>
      <c r="AB45" s="321" t="s">
        <v>28</v>
      </c>
      <c r="AC45" s="321" t="s">
        <v>28</v>
      </c>
      <c r="AD45" s="321" t="s">
        <v>24</v>
      </c>
      <c r="AE45" s="305" t="s">
        <v>24</v>
      </c>
      <c r="AF45" s="305" t="s">
        <v>269</v>
      </c>
      <c r="AG45" s="305" t="s">
        <v>269</v>
      </c>
      <c r="AH45" s="332">
        <v>430154</v>
      </c>
      <c r="AI45" s="332">
        <v>1640353</v>
      </c>
      <c r="AJ45" s="301">
        <v>3000</v>
      </c>
      <c r="AK45" s="354">
        <v>3217</v>
      </c>
      <c r="AL45" s="301">
        <v>0</v>
      </c>
      <c r="AM45" s="305">
        <v>0</v>
      </c>
      <c r="AN45" s="301">
        <v>145000</v>
      </c>
      <c r="AO45" s="332">
        <v>153541</v>
      </c>
      <c r="AP45" s="305">
        <v>872415</v>
      </c>
      <c r="AQ45" s="305">
        <v>1116392</v>
      </c>
      <c r="AR45" s="305">
        <v>243977</v>
      </c>
      <c r="AS45" s="305">
        <v>120040.8</v>
      </c>
      <c r="AT45" s="305">
        <v>1236432.8</v>
      </c>
      <c r="AU45" s="302">
        <v>523236</v>
      </c>
      <c r="AV45" s="302">
        <v>713196.8</v>
      </c>
      <c r="AW45" s="300">
        <v>0.4686848347175544</v>
      </c>
      <c r="AX45" s="300">
        <v>0.42318191494111124</v>
      </c>
      <c r="AY45" s="302">
        <v>369600</v>
      </c>
      <c r="AZ45" s="798">
        <v>33.53</v>
      </c>
      <c r="BA45" s="303">
        <v>13.19</v>
      </c>
    </row>
    <row r="46" spans="1:53">
      <c r="A46" s="289">
        <v>13073024</v>
      </c>
      <c r="B46" s="288">
        <v>5355</v>
      </c>
      <c r="C46" s="288" t="s">
        <v>68</v>
      </c>
      <c r="D46" s="301">
        <v>1467</v>
      </c>
      <c r="E46" s="301">
        <v>-46700</v>
      </c>
      <c r="F46" s="305">
        <v>-73743</v>
      </c>
      <c r="G46" s="301">
        <v>0</v>
      </c>
      <c r="H46" s="305" t="s">
        <v>169</v>
      </c>
      <c r="I46" s="305">
        <v>-94800</v>
      </c>
      <c r="J46" s="301">
        <v>0</v>
      </c>
      <c r="K46" s="305" t="s">
        <v>169</v>
      </c>
      <c r="L46" s="321">
        <v>2015</v>
      </c>
      <c r="M46" s="301">
        <v>1</v>
      </c>
      <c r="N46" s="305">
        <v>3935447</v>
      </c>
      <c r="O46" s="301">
        <v>1</v>
      </c>
      <c r="P46" s="305">
        <v>70776</v>
      </c>
      <c r="Q46" s="301">
        <v>0</v>
      </c>
      <c r="R46" s="305">
        <v>-70775.710000000006</v>
      </c>
      <c r="S46" s="301">
        <v>250</v>
      </c>
      <c r="T46" s="321">
        <v>1</v>
      </c>
      <c r="U46" s="301">
        <v>350</v>
      </c>
      <c r="V46" s="321">
        <v>0</v>
      </c>
      <c r="W46" s="301">
        <v>320</v>
      </c>
      <c r="X46" s="301">
        <v>0</v>
      </c>
      <c r="Y46" s="301">
        <v>0</v>
      </c>
      <c r="Z46" s="305">
        <v>1211790.6200000001</v>
      </c>
      <c r="AA46" s="305">
        <v>826.03314246762102</v>
      </c>
      <c r="AB46" s="321" t="s">
        <v>32</v>
      </c>
      <c r="AC46" s="321" t="s">
        <v>28</v>
      </c>
      <c r="AD46" s="321" t="s">
        <v>28</v>
      </c>
      <c r="AE46" s="305">
        <v>3909537.04</v>
      </c>
      <c r="AF46" s="305">
        <v>-663193</v>
      </c>
      <c r="AG46" s="305">
        <v>-116439</v>
      </c>
      <c r="AH46" s="332">
        <v>-73742.820000000007</v>
      </c>
      <c r="AI46" s="332">
        <v>-70776.710000000006</v>
      </c>
      <c r="AJ46" s="301">
        <v>6000</v>
      </c>
      <c r="AK46" s="354">
        <v>6674.37</v>
      </c>
      <c r="AL46" s="301" t="s">
        <v>24</v>
      </c>
      <c r="AM46" s="305" t="s">
        <v>24</v>
      </c>
      <c r="AN46" s="301" t="s">
        <v>24</v>
      </c>
      <c r="AO46" s="305" t="s">
        <v>24</v>
      </c>
      <c r="AP46" s="305">
        <v>561779.46</v>
      </c>
      <c r="AQ46" s="305">
        <v>557700.92000000004</v>
      </c>
      <c r="AR46" s="305">
        <v>-4078.5399999999208</v>
      </c>
      <c r="AS46" s="305">
        <v>436599.89</v>
      </c>
      <c r="AT46" s="305">
        <v>994300.81</v>
      </c>
      <c r="AU46" s="302">
        <v>490616.76</v>
      </c>
      <c r="AV46" s="302">
        <v>503684.05000000005</v>
      </c>
      <c r="AW46" s="300">
        <v>0.87971301894212395</v>
      </c>
      <c r="AX46" s="300">
        <v>0.49342890508155168</v>
      </c>
      <c r="AY46" s="302">
        <v>181800</v>
      </c>
      <c r="AZ46" s="798">
        <v>17.59</v>
      </c>
      <c r="BA46" s="303">
        <v>2.7</v>
      </c>
    </row>
    <row r="47" spans="1:53">
      <c r="A47" s="289">
        <v>13073029</v>
      </c>
      <c r="B47" s="288">
        <v>5355</v>
      </c>
      <c r="C47" s="288" t="s">
        <v>69</v>
      </c>
      <c r="D47" s="301">
        <v>532</v>
      </c>
      <c r="E47" s="301">
        <v>-131190</v>
      </c>
      <c r="F47" s="305">
        <v>-47565</v>
      </c>
      <c r="G47" s="301">
        <v>0</v>
      </c>
      <c r="H47" s="305" t="s">
        <v>169</v>
      </c>
      <c r="I47" s="305">
        <v>-91757</v>
      </c>
      <c r="J47" s="301">
        <v>0</v>
      </c>
      <c r="K47" s="305" t="s">
        <v>169</v>
      </c>
      <c r="L47" s="321">
        <v>2015</v>
      </c>
      <c r="M47" s="301">
        <v>1</v>
      </c>
      <c r="N47" s="305">
        <v>2310852</v>
      </c>
      <c r="O47" s="301">
        <v>1</v>
      </c>
      <c r="P47" s="305">
        <v>298490</v>
      </c>
      <c r="Q47" s="301">
        <v>1</v>
      </c>
      <c r="R47" s="305">
        <v>32781.550000000003</v>
      </c>
      <c r="S47" s="301">
        <v>300</v>
      </c>
      <c r="T47" s="321">
        <v>0</v>
      </c>
      <c r="U47" s="301">
        <v>300</v>
      </c>
      <c r="V47" s="321">
        <v>1</v>
      </c>
      <c r="W47" s="301">
        <v>300</v>
      </c>
      <c r="X47" s="301">
        <v>1</v>
      </c>
      <c r="Y47" s="301">
        <v>0</v>
      </c>
      <c r="Z47" s="305">
        <v>328854.59000000003</v>
      </c>
      <c r="AA47" s="305">
        <v>618.14772556390983</v>
      </c>
      <c r="AB47" s="321" t="s">
        <v>32</v>
      </c>
      <c r="AC47" s="321" t="s">
        <v>28</v>
      </c>
      <c r="AD47" s="321" t="s">
        <v>28</v>
      </c>
      <c r="AE47" s="305">
        <v>2050118.5</v>
      </c>
      <c r="AF47" s="305">
        <v>-163169</v>
      </c>
      <c r="AG47" s="305">
        <v>-298490</v>
      </c>
      <c r="AH47" s="332">
        <v>-106190</v>
      </c>
      <c r="AI47" s="332">
        <v>-298490</v>
      </c>
      <c r="AJ47" s="301">
        <v>3300</v>
      </c>
      <c r="AK47" s="354">
        <v>3138.33</v>
      </c>
      <c r="AL47" s="301" t="s">
        <v>24</v>
      </c>
      <c r="AM47" s="305" t="s">
        <v>24</v>
      </c>
      <c r="AN47" s="301" t="s">
        <v>24</v>
      </c>
      <c r="AO47" s="305" t="s">
        <v>24</v>
      </c>
      <c r="AP47" s="305">
        <v>211724.37</v>
      </c>
      <c r="AQ47" s="305">
        <v>224488.21000000002</v>
      </c>
      <c r="AR47" s="305">
        <v>12763.840000000026</v>
      </c>
      <c r="AS47" s="305">
        <v>153312.1</v>
      </c>
      <c r="AT47" s="305">
        <v>377800.31000000006</v>
      </c>
      <c r="AU47" s="302">
        <v>180906.35</v>
      </c>
      <c r="AV47" s="302">
        <v>196893.96000000005</v>
      </c>
      <c r="AW47" s="300">
        <v>0.80586125213435478</v>
      </c>
      <c r="AX47" s="300">
        <v>0.4788411899397329</v>
      </c>
      <c r="AY47" s="302">
        <v>67000</v>
      </c>
      <c r="AZ47" s="798">
        <v>17.59</v>
      </c>
      <c r="BA47" s="303">
        <v>2.76</v>
      </c>
    </row>
    <row r="48" spans="1:53">
      <c r="A48" s="289">
        <v>13073034</v>
      </c>
      <c r="B48" s="288">
        <v>5355</v>
      </c>
      <c r="C48" s="288" t="s">
        <v>70</v>
      </c>
      <c r="D48" s="301">
        <v>671</v>
      </c>
      <c r="E48" s="301">
        <v>-42400</v>
      </c>
      <c r="F48" s="305">
        <v>137833</v>
      </c>
      <c r="G48" s="301">
        <v>1</v>
      </c>
      <c r="H48" s="305">
        <v>100816</v>
      </c>
      <c r="I48" s="305" t="s">
        <v>169</v>
      </c>
      <c r="J48" s="301">
        <v>0</v>
      </c>
      <c r="K48" s="305" t="s">
        <v>169</v>
      </c>
      <c r="L48" s="321">
        <v>2017</v>
      </c>
      <c r="M48" s="301">
        <v>1</v>
      </c>
      <c r="N48" s="305">
        <v>2569108</v>
      </c>
      <c r="O48" s="301">
        <v>1</v>
      </c>
      <c r="P48" s="305">
        <v>10900</v>
      </c>
      <c r="Q48" s="301">
        <v>1</v>
      </c>
      <c r="R48" s="305">
        <v>563309.37</v>
      </c>
      <c r="S48" s="301">
        <v>300</v>
      </c>
      <c r="T48" s="321">
        <v>0</v>
      </c>
      <c r="U48" s="301">
        <v>300</v>
      </c>
      <c r="V48" s="321">
        <v>1</v>
      </c>
      <c r="W48" s="301">
        <v>300</v>
      </c>
      <c r="X48" s="301">
        <v>1</v>
      </c>
      <c r="Y48" s="301">
        <v>0</v>
      </c>
      <c r="Z48" s="305">
        <v>154643.69999999998</v>
      </c>
      <c r="AA48" s="305">
        <v>230.46751117734721</v>
      </c>
      <c r="AB48" s="321" t="s">
        <v>32</v>
      </c>
      <c r="AC48" s="321" t="s">
        <v>28</v>
      </c>
      <c r="AD48" s="321" t="s">
        <v>28</v>
      </c>
      <c r="AE48" s="305">
        <v>2366484.5699999998</v>
      </c>
      <c r="AF48" s="305">
        <v>-27420</v>
      </c>
      <c r="AG48" s="305">
        <v>-10900</v>
      </c>
      <c r="AH48" s="332">
        <v>-42400</v>
      </c>
      <c r="AI48" s="332">
        <v>-10900</v>
      </c>
      <c r="AJ48" s="301">
        <v>4300</v>
      </c>
      <c r="AK48" s="354">
        <v>4660.21</v>
      </c>
      <c r="AL48" s="301" t="s">
        <v>24</v>
      </c>
      <c r="AM48" s="305" t="s">
        <v>24</v>
      </c>
      <c r="AN48" s="301" t="s">
        <v>24</v>
      </c>
      <c r="AO48" s="305" t="s">
        <v>24</v>
      </c>
      <c r="AP48" s="305">
        <v>272912.78999999998</v>
      </c>
      <c r="AQ48" s="305">
        <v>440685.33999999997</v>
      </c>
      <c r="AR48" s="305">
        <v>167772.55</v>
      </c>
      <c r="AS48" s="305">
        <v>186360.31</v>
      </c>
      <c r="AT48" s="305">
        <v>627045.64999999991</v>
      </c>
      <c r="AU48" s="302">
        <v>238965.39</v>
      </c>
      <c r="AV48" s="302">
        <v>388080.25999999989</v>
      </c>
      <c r="AW48" s="300">
        <v>0.54225854211533342</v>
      </c>
      <c r="AX48" s="300">
        <v>0.38109727736728588</v>
      </c>
      <c r="AY48" s="302">
        <v>88500</v>
      </c>
      <c r="AZ48" s="798">
        <v>17.59</v>
      </c>
      <c r="BA48" s="303">
        <v>3.74</v>
      </c>
    </row>
    <row r="49" spans="1:53">
      <c r="A49" s="289">
        <v>13073057</v>
      </c>
      <c r="B49" s="288">
        <v>5355</v>
      </c>
      <c r="C49" s="288" t="s">
        <v>71</v>
      </c>
      <c r="D49" s="301">
        <v>340</v>
      </c>
      <c r="E49" s="301">
        <v>-100800</v>
      </c>
      <c r="F49" s="305">
        <v>41499</v>
      </c>
      <c r="G49" s="301">
        <v>1</v>
      </c>
      <c r="H49" s="305">
        <v>37315</v>
      </c>
      <c r="I49" s="305" t="s">
        <v>169</v>
      </c>
      <c r="J49" s="301">
        <v>1</v>
      </c>
      <c r="K49" s="305">
        <v>35888.370000000003</v>
      </c>
      <c r="L49" s="321">
        <v>2016</v>
      </c>
      <c r="M49" s="301">
        <v>1</v>
      </c>
      <c r="N49" s="305">
        <v>1115521</v>
      </c>
      <c r="O49" s="301">
        <v>0</v>
      </c>
      <c r="P49" s="305">
        <v>0</v>
      </c>
      <c r="Q49" s="301">
        <v>1</v>
      </c>
      <c r="R49" s="305">
        <v>35888.370000000003</v>
      </c>
      <c r="S49" s="301">
        <v>300</v>
      </c>
      <c r="T49" s="321">
        <v>0</v>
      </c>
      <c r="U49" s="301">
        <v>350</v>
      </c>
      <c r="V49" s="321">
        <v>0</v>
      </c>
      <c r="W49" s="301">
        <v>300</v>
      </c>
      <c r="X49" s="301">
        <v>1</v>
      </c>
      <c r="Y49" s="301">
        <v>0</v>
      </c>
      <c r="Z49" s="305">
        <v>92221.47</v>
      </c>
      <c r="AA49" s="305">
        <v>271.23961764705882</v>
      </c>
      <c r="AB49" s="321" t="s">
        <v>32</v>
      </c>
      <c r="AC49" s="321" t="s">
        <v>28</v>
      </c>
      <c r="AD49" s="321" t="s">
        <v>28</v>
      </c>
      <c r="AE49" s="305">
        <v>1063151.1299999999</v>
      </c>
      <c r="AF49" s="305">
        <v>-169812</v>
      </c>
      <c r="AG49" s="305">
        <v>35888</v>
      </c>
      <c r="AH49" s="332">
        <v>41498.800000000003</v>
      </c>
      <c r="AI49" s="332">
        <v>35888.370000000003</v>
      </c>
      <c r="AJ49" s="301">
        <v>2900</v>
      </c>
      <c r="AK49" s="354">
        <v>2565.71</v>
      </c>
      <c r="AL49" s="301" t="s">
        <v>24</v>
      </c>
      <c r="AM49" s="305" t="s">
        <v>24</v>
      </c>
      <c r="AN49" s="301" t="s">
        <v>24</v>
      </c>
      <c r="AO49" s="305" t="s">
        <v>24</v>
      </c>
      <c r="AP49" s="305">
        <v>116954.91</v>
      </c>
      <c r="AQ49" s="305">
        <v>198661.38</v>
      </c>
      <c r="AR49" s="305">
        <v>81706.47</v>
      </c>
      <c r="AS49" s="305">
        <v>113949.02</v>
      </c>
      <c r="AT49" s="305">
        <v>312610.40000000002</v>
      </c>
      <c r="AU49" s="302">
        <v>118277.05</v>
      </c>
      <c r="AV49" s="302">
        <v>194333.35000000003</v>
      </c>
      <c r="AW49" s="300">
        <v>0.59537012176196502</v>
      </c>
      <c r="AX49" s="300">
        <v>0.37835289548908158</v>
      </c>
      <c r="AY49" s="302">
        <v>43800</v>
      </c>
      <c r="AZ49" s="798">
        <v>17.59</v>
      </c>
      <c r="BA49" s="303">
        <v>0.65</v>
      </c>
    </row>
    <row r="50" spans="1:53">
      <c r="A50" s="289">
        <v>13073062</v>
      </c>
      <c r="B50" s="288">
        <v>5355</v>
      </c>
      <c r="C50" s="288" t="s">
        <v>72</v>
      </c>
      <c r="D50" s="301">
        <v>556</v>
      </c>
      <c r="E50" s="301">
        <v>-171300</v>
      </c>
      <c r="F50" s="305">
        <v>-85708</v>
      </c>
      <c r="G50" s="301">
        <v>0</v>
      </c>
      <c r="H50" s="305" t="s">
        <v>169</v>
      </c>
      <c r="I50" s="305">
        <v>-120904</v>
      </c>
      <c r="J50" s="301">
        <v>0</v>
      </c>
      <c r="K50" s="305" t="s">
        <v>169</v>
      </c>
      <c r="L50" s="321">
        <v>2015</v>
      </c>
      <c r="M50" s="301">
        <v>1</v>
      </c>
      <c r="N50" s="305">
        <v>1686259</v>
      </c>
      <c r="O50" s="301">
        <v>1</v>
      </c>
      <c r="P50" s="305">
        <v>50630</v>
      </c>
      <c r="Q50" s="301">
        <v>0</v>
      </c>
      <c r="R50" s="305">
        <v>-50630.38</v>
      </c>
      <c r="S50" s="301">
        <v>300</v>
      </c>
      <c r="T50" s="321">
        <v>0</v>
      </c>
      <c r="U50" s="301">
        <v>300</v>
      </c>
      <c r="V50" s="321">
        <v>1</v>
      </c>
      <c r="W50" s="301">
        <v>250</v>
      </c>
      <c r="X50" s="301">
        <v>1</v>
      </c>
      <c r="Y50" s="301">
        <v>0</v>
      </c>
      <c r="Z50" s="305">
        <v>92553.07</v>
      </c>
      <c r="AA50" s="305">
        <v>166.46235611510792</v>
      </c>
      <c r="AB50" s="321" t="s">
        <v>32</v>
      </c>
      <c r="AC50" s="321" t="s">
        <v>28</v>
      </c>
      <c r="AD50" s="321" t="s">
        <v>28</v>
      </c>
      <c r="AE50" s="305">
        <v>1693152.48</v>
      </c>
      <c r="AF50" s="305">
        <v>-576274</v>
      </c>
      <c r="AG50" s="305">
        <v>-50630</v>
      </c>
      <c r="AH50" s="332">
        <v>-85708.27</v>
      </c>
      <c r="AI50" s="332">
        <v>-50620.38</v>
      </c>
      <c r="AJ50" s="301">
        <v>4500</v>
      </c>
      <c r="AK50" s="354">
        <v>3427.33</v>
      </c>
      <c r="AL50" s="301" t="s">
        <v>24</v>
      </c>
      <c r="AM50" s="305" t="s">
        <v>24</v>
      </c>
      <c r="AN50" s="301" t="s">
        <v>24</v>
      </c>
      <c r="AO50" s="305" t="s">
        <v>24</v>
      </c>
      <c r="AP50" s="305">
        <v>269924.06</v>
      </c>
      <c r="AQ50" s="305">
        <v>270793.7</v>
      </c>
      <c r="AR50" s="305">
        <v>869.64000000001397</v>
      </c>
      <c r="AS50" s="305">
        <v>127986.18</v>
      </c>
      <c r="AT50" s="305">
        <v>398779.88</v>
      </c>
      <c r="AU50" s="302">
        <v>209223.48</v>
      </c>
      <c r="AV50" s="302">
        <v>189556.4</v>
      </c>
      <c r="AW50" s="300">
        <v>0.77263053017850858</v>
      </c>
      <c r="AX50" s="300">
        <v>0.52465906755375924</v>
      </c>
      <c r="AY50" s="302">
        <v>77600</v>
      </c>
      <c r="AZ50" s="798">
        <v>17.59</v>
      </c>
      <c r="BA50" s="303">
        <v>5.62</v>
      </c>
    </row>
    <row r="51" spans="1:53">
      <c r="A51" s="289">
        <v>13073076</v>
      </c>
      <c r="B51" s="288">
        <v>5355</v>
      </c>
      <c r="C51" s="288" t="s">
        <v>73</v>
      </c>
      <c r="D51" s="301">
        <v>1353</v>
      </c>
      <c r="E51" s="301">
        <v>-5300</v>
      </c>
      <c r="F51" s="305">
        <v>81327</v>
      </c>
      <c r="G51" s="301">
        <v>1</v>
      </c>
      <c r="H51" s="305">
        <v>91313</v>
      </c>
      <c r="I51" s="305" t="s">
        <v>169</v>
      </c>
      <c r="J51" s="301">
        <v>1</v>
      </c>
      <c r="K51" s="305">
        <v>465119.32</v>
      </c>
      <c r="L51" s="321">
        <v>2018</v>
      </c>
      <c r="M51" s="301">
        <v>1</v>
      </c>
      <c r="N51" s="305">
        <v>3046562</v>
      </c>
      <c r="O51" s="301">
        <v>0</v>
      </c>
      <c r="P51" s="305">
        <v>0</v>
      </c>
      <c r="Q51" s="301">
        <v>1</v>
      </c>
      <c r="R51" s="305">
        <v>465119.32</v>
      </c>
      <c r="S51" s="301">
        <v>270</v>
      </c>
      <c r="T51" s="321">
        <v>1</v>
      </c>
      <c r="U51" s="301">
        <v>325</v>
      </c>
      <c r="V51" s="321">
        <v>1</v>
      </c>
      <c r="W51" s="301">
        <v>300</v>
      </c>
      <c r="X51" s="301">
        <v>1</v>
      </c>
      <c r="Y51" s="301">
        <v>1</v>
      </c>
      <c r="Z51" s="305">
        <v>1516232.3900000001</v>
      </c>
      <c r="AA51" s="305">
        <v>1120.6447819660016</v>
      </c>
      <c r="AB51" s="321" t="s">
        <v>32</v>
      </c>
      <c r="AC51" s="321" t="s">
        <v>28</v>
      </c>
      <c r="AD51" s="321" t="s">
        <v>28</v>
      </c>
      <c r="AE51" s="305">
        <v>2839655.99</v>
      </c>
      <c r="AF51" s="305">
        <v>-167400</v>
      </c>
      <c r="AG51" s="305">
        <v>281919</v>
      </c>
      <c r="AH51" s="332">
        <v>81326.69</v>
      </c>
      <c r="AI51" s="332">
        <v>465119.32</v>
      </c>
      <c r="AJ51" s="301">
        <v>5600</v>
      </c>
      <c r="AK51" s="354">
        <v>5372.26</v>
      </c>
      <c r="AL51" s="301" t="s">
        <v>24</v>
      </c>
      <c r="AM51" s="305" t="s">
        <v>24</v>
      </c>
      <c r="AN51" s="301" t="s">
        <v>24</v>
      </c>
      <c r="AO51" s="305" t="s">
        <v>24</v>
      </c>
      <c r="AP51" s="305">
        <v>494478.22</v>
      </c>
      <c r="AQ51" s="305">
        <v>597454.79999999993</v>
      </c>
      <c r="AR51" s="305">
        <v>102976.57999999996</v>
      </c>
      <c r="AS51" s="305">
        <v>423037.79</v>
      </c>
      <c r="AT51" s="305">
        <v>1020492.5899999999</v>
      </c>
      <c r="AU51" s="302">
        <v>413535.8</v>
      </c>
      <c r="AV51" s="302">
        <v>606956.7899999998</v>
      </c>
      <c r="AW51" s="300">
        <v>0.69216248660149693</v>
      </c>
      <c r="AX51" s="300">
        <v>0.40523155587048415</v>
      </c>
      <c r="AY51" s="302">
        <v>153200</v>
      </c>
      <c r="AZ51" s="798">
        <v>17.59</v>
      </c>
      <c r="BA51" s="303">
        <v>4.51</v>
      </c>
    </row>
    <row r="52" spans="1:53">
      <c r="A52" s="289">
        <v>13073086</v>
      </c>
      <c r="B52" s="288">
        <v>5355</v>
      </c>
      <c r="C52" s="288" t="s">
        <v>74</v>
      </c>
      <c r="D52" s="301">
        <v>463</v>
      </c>
      <c r="E52" s="301">
        <v>-45250</v>
      </c>
      <c r="F52" s="305">
        <v>143134</v>
      </c>
      <c r="G52" s="301">
        <v>1</v>
      </c>
      <c r="H52" s="305">
        <v>143555</v>
      </c>
      <c r="I52" s="305" t="s">
        <v>169</v>
      </c>
      <c r="J52" s="301">
        <v>1</v>
      </c>
      <c r="K52" s="305">
        <v>818531.86</v>
      </c>
      <c r="L52" s="356" t="s">
        <v>169</v>
      </c>
      <c r="M52" s="301">
        <v>1</v>
      </c>
      <c r="N52" s="305">
        <v>3144800</v>
      </c>
      <c r="O52" s="301">
        <v>0</v>
      </c>
      <c r="P52" s="305">
        <v>0</v>
      </c>
      <c r="Q52" s="301">
        <v>1</v>
      </c>
      <c r="R52" s="305">
        <v>818531.86</v>
      </c>
      <c r="S52" s="301">
        <v>300</v>
      </c>
      <c r="T52" s="321">
        <v>0</v>
      </c>
      <c r="U52" s="301">
        <v>300</v>
      </c>
      <c r="V52" s="321">
        <v>1</v>
      </c>
      <c r="W52" s="301">
        <v>200</v>
      </c>
      <c r="X52" s="301">
        <v>1</v>
      </c>
      <c r="Y52" s="301">
        <v>0</v>
      </c>
      <c r="Z52" s="305">
        <v>0</v>
      </c>
      <c r="AA52" s="305">
        <v>0</v>
      </c>
      <c r="AB52" s="321" t="s">
        <v>32</v>
      </c>
      <c r="AC52" s="321" t="s">
        <v>28</v>
      </c>
      <c r="AD52" s="321" t="s">
        <v>28</v>
      </c>
      <c r="AE52" s="305">
        <v>2988922.33</v>
      </c>
      <c r="AF52" s="305">
        <v>-578818</v>
      </c>
      <c r="AG52" s="305">
        <v>818532</v>
      </c>
      <c r="AH52" s="332">
        <v>143133.84</v>
      </c>
      <c r="AI52" s="332">
        <v>818531.86</v>
      </c>
      <c r="AJ52" s="301">
        <v>1300</v>
      </c>
      <c r="AK52" s="354">
        <v>1476.52</v>
      </c>
      <c r="AL52" s="301" t="s">
        <v>24</v>
      </c>
      <c r="AM52" s="305" t="s">
        <v>24</v>
      </c>
      <c r="AN52" s="301" t="s">
        <v>24</v>
      </c>
      <c r="AO52" s="305" t="s">
        <v>24</v>
      </c>
      <c r="AP52" s="305">
        <v>300451.45</v>
      </c>
      <c r="AQ52" s="305">
        <v>433042.53</v>
      </c>
      <c r="AR52" s="305">
        <v>132591.08000000002</v>
      </c>
      <c r="AS52" s="305">
        <v>75458.16</v>
      </c>
      <c r="AT52" s="305">
        <v>508500.69000000006</v>
      </c>
      <c r="AU52" s="302">
        <v>142654.34</v>
      </c>
      <c r="AV52" s="302">
        <v>365846.35000000009</v>
      </c>
      <c r="AW52" s="300">
        <v>0.32942339404861687</v>
      </c>
      <c r="AX52" s="300">
        <v>0.28053912768535277</v>
      </c>
      <c r="AY52" s="302">
        <v>52900</v>
      </c>
      <c r="AZ52" s="798">
        <v>17.59</v>
      </c>
      <c r="BA52" s="303">
        <v>2.0699999999999998</v>
      </c>
    </row>
    <row r="53" spans="1:53">
      <c r="A53" s="289">
        <v>13073096</v>
      </c>
      <c r="B53" s="288">
        <v>5355</v>
      </c>
      <c r="C53" s="288" t="s">
        <v>75</v>
      </c>
      <c r="D53" s="301">
        <v>1834</v>
      </c>
      <c r="E53" s="301">
        <v>168000</v>
      </c>
      <c r="F53" s="305">
        <v>215502</v>
      </c>
      <c r="G53" s="301">
        <v>0</v>
      </c>
      <c r="H53" s="305" t="s">
        <v>169</v>
      </c>
      <c r="I53" s="305">
        <v>-227752</v>
      </c>
      <c r="J53" s="301">
        <v>0</v>
      </c>
      <c r="K53" s="305" t="s">
        <v>169</v>
      </c>
      <c r="L53" s="321">
        <v>2015</v>
      </c>
      <c r="M53" s="301">
        <v>1</v>
      </c>
      <c r="N53" s="305">
        <v>6975075</v>
      </c>
      <c r="O53" s="301">
        <v>1</v>
      </c>
      <c r="P53" s="305">
        <v>219475</v>
      </c>
      <c r="Q53" s="301">
        <v>0</v>
      </c>
      <c r="R53" s="305">
        <v>-219474.66</v>
      </c>
      <c r="S53" s="301">
        <v>400</v>
      </c>
      <c r="T53" s="321">
        <v>0</v>
      </c>
      <c r="U53" s="301">
        <v>350</v>
      </c>
      <c r="V53" s="321">
        <v>0</v>
      </c>
      <c r="W53" s="301">
        <v>350</v>
      </c>
      <c r="X53" s="301">
        <v>0</v>
      </c>
      <c r="Y53" s="301">
        <v>0</v>
      </c>
      <c r="Z53" s="305">
        <v>1893343.09</v>
      </c>
      <c r="AA53" s="305">
        <v>1032.3571919302071</v>
      </c>
      <c r="AB53" s="321" t="s">
        <v>32</v>
      </c>
      <c r="AC53" s="321" t="s">
        <v>28</v>
      </c>
      <c r="AD53" s="321" t="s">
        <v>28</v>
      </c>
      <c r="AE53" s="305">
        <v>6788891.6500000004</v>
      </c>
      <c r="AF53" s="305">
        <v>-813100</v>
      </c>
      <c r="AG53" s="305">
        <v>-219475</v>
      </c>
      <c r="AH53" s="332">
        <v>215502.4</v>
      </c>
      <c r="AI53" s="332">
        <v>-219474.65</v>
      </c>
      <c r="AJ53" s="301">
        <v>9200</v>
      </c>
      <c r="AK53" s="354">
        <v>10500.69</v>
      </c>
      <c r="AL53" s="301" t="s">
        <v>24</v>
      </c>
      <c r="AM53" s="305" t="s">
        <v>24</v>
      </c>
      <c r="AN53" s="301" t="s">
        <v>24</v>
      </c>
      <c r="AO53" s="305" t="s">
        <v>24</v>
      </c>
      <c r="AP53" s="305">
        <v>641157.73</v>
      </c>
      <c r="AQ53" s="305">
        <v>632013.86</v>
      </c>
      <c r="AR53" s="305">
        <v>-9143.8699999999953</v>
      </c>
      <c r="AS53" s="305">
        <v>563568.93000000005</v>
      </c>
      <c r="AT53" s="305">
        <v>1195582.79</v>
      </c>
      <c r="AU53" s="302">
        <v>607719.23</v>
      </c>
      <c r="AV53" s="302">
        <v>587863.56000000006</v>
      </c>
      <c r="AW53" s="300">
        <v>0.96155997275123051</v>
      </c>
      <c r="AX53" s="300">
        <v>0.50830376205063976</v>
      </c>
      <c r="AY53" s="302">
        <v>225200</v>
      </c>
      <c r="AZ53" s="798">
        <v>17.59</v>
      </c>
      <c r="BA53" s="303">
        <v>1.2</v>
      </c>
    </row>
    <row r="54" spans="1:53">
      <c r="A54" s="289">
        <v>13073097</v>
      </c>
      <c r="B54" s="288">
        <v>5355</v>
      </c>
      <c r="C54" s="288" t="s">
        <v>76</v>
      </c>
      <c r="D54" s="301">
        <v>242</v>
      </c>
      <c r="E54" s="301">
        <v>-38100</v>
      </c>
      <c r="F54" s="305">
        <v>26001</v>
      </c>
      <c r="G54" s="301">
        <v>0</v>
      </c>
      <c r="H54" s="305" t="s">
        <v>169</v>
      </c>
      <c r="I54" s="305">
        <v>-39149</v>
      </c>
      <c r="J54" s="301">
        <v>0</v>
      </c>
      <c r="K54" s="305" t="s">
        <v>169</v>
      </c>
      <c r="L54" s="321">
        <v>2014</v>
      </c>
      <c r="M54" s="301">
        <v>1</v>
      </c>
      <c r="N54" s="305">
        <v>712421</v>
      </c>
      <c r="O54" s="301">
        <v>1</v>
      </c>
      <c r="P54" s="305">
        <v>3041</v>
      </c>
      <c r="Q54" s="301">
        <v>0</v>
      </c>
      <c r="R54" s="305">
        <v>-3041.01</v>
      </c>
      <c r="S54" s="301">
        <v>300</v>
      </c>
      <c r="T54" s="321">
        <v>0</v>
      </c>
      <c r="U54" s="301">
        <v>300</v>
      </c>
      <c r="V54" s="321">
        <v>1</v>
      </c>
      <c r="W54" s="301">
        <v>250</v>
      </c>
      <c r="X54" s="301">
        <v>1</v>
      </c>
      <c r="Y54" s="301">
        <v>0</v>
      </c>
      <c r="Z54" s="305">
        <v>262990.39</v>
      </c>
      <c r="AA54" s="305">
        <v>1086.7371487603307</v>
      </c>
      <c r="AB54" s="321" t="s">
        <v>32</v>
      </c>
      <c r="AC54" s="321" t="s">
        <v>28</v>
      </c>
      <c r="AD54" s="321" t="s">
        <v>28</v>
      </c>
      <c r="AE54" s="305">
        <v>653020.72</v>
      </c>
      <c r="AF54" s="305">
        <v>-178200</v>
      </c>
      <c r="AG54" s="305">
        <v>-3041</v>
      </c>
      <c r="AH54" s="332">
        <v>26060.61</v>
      </c>
      <c r="AI54" s="332">
        <v>-3041.01</v>
      </c>
      <c r="AJ54" s="301">
        <v>1000</v>
      </c>
      <c r="AK54" s="354">
        <v>1350.14</v>
      </c>
      <c r="AL54" s="301" t="s">
        <v>24</v>
      </c>
      <c r="AM54" s="305" t="s">
        <v>24</v>
      </c>
      <c r="AN54" s="301" t="s">
        <v>24</v>
      </c>
      <c r="AO54" s="305" t="s">
        <v>24</v>
      </c>
      <c r="AP54" s="305">
        <v>91230.57</v>
      </c>
      <c r="AQ54" s="305">
        <v>114711.12000000001</v>
      </c>
      <c r="AR54" s="305">
        <v>23480.550000000003</v>
      </c>
      <c r="AS54" s="305">
        <v>71055.22</v>
      </c>
      <c r="AT54" s="305">
        <v>185766.34000000003</v>
      </c>
      <c r="AU54" s="302">
        <v>70467.77</v>
      </c>
      <c r="AV54" s="302">
        <v>115298.57000000002</v>
      </c>
      <c r="AW54" s="300">
        <v>0.61430635495495112</v>
      </c>
      <c r="AX54" s="300">
        <v>0.37933551363503204</v>
      </c>
      <c r="AY54" s="302">
        <v>26100</v>
      </c>
      <c r="AZ54" s="798">
        <v>17.59</v>
      </c>
      <c r="BA54" s="303">
        <v>2.0699999999999998</v>
      </c>
    </row>
    <row r="55" spans="1:53">
      <c r="A55" s="289">
        <v>13073098</v>
      </c>
      <c r="B55" s="288">
        <v>5355</v>
      </c>
      <c r="C55" s="288" t="s">
        <v>77</v>
      </c>
      <c r="D55" s="301">
        <v>541</v>
      </c>
      <c r="E55" s="301">
        <v>-74290</v>
      </c>
      <c r="F55" s="305">
        <v>37261</v>
      </c>
      <c r="G55" s="301">
        <v>1</v>
      </c>
      <c r="H55" s="305">
        <v>73533</v>
      </c>
      <c r="I55" s="305" t="s">
        <v>169</v>
      </c>
      <c r="J55" s="301">
        <v>1</v>
      </c>
      <c r="K55" s="305">
        <v>259254.24</v>
      </c>
      <c r="L55" s="321">
        <v>2016</v>
      </c>
      <c r="M55" s="301">
        <v>1</v>
      </c>
      <c r="N55" s="305">
        <v>2214360</v>
      </c>
      <c r="O55" s="301">
        <v>0</v>
      </c>
      <c r="P55" s="305">
        <v>0</v>
      </c>
      <c r="Q55" s="301">
        <v>1</v>
      </c>
      <c r="R55" s="305">
        <v>259254.24</v>
      </c>
      <c r="S55" s="301">
        <v>300</v>
      </c>
      <c r="T55" s="321">
        <v>0</v>
      </c>
      <c r="U55" s="301">
        <v>300</v>
      </c>
      <c r="V55" s="321">
        <v>1</v>
      </c>
      <c r="W55" s="301">
        <v>300</v>
      </c>
      <c r="X55" s="301">
        <v>1</v>
      </c>
      <c r="Y55" s="301">
        <v>0</v>
      </c>
      <c r="Z55" s="305">
        <v>155388.6</v>
      </c>
      <c r="AA55" s="305">
        <v>287.22476894639556</v>
      </c>
      <c r="AB55" s="321" t="s">
        <v>32</v>
      </c>
      <c r="AC55" s="321" t="s">
        <v>28</v>
      </c>
      <c r="AD55" s="321" t="s">
        <v>28</v>
      </c>
      <c r="AE55" s="305">
        <v>2019825.73</v>
      </c>
      <c r="AF55" s="305">
        <v>-318404</v>
      </c>
      <c r="AG55" s="305">
        <v>259254</v>
      </c>
      <c r="AH55" s="332">
        <v>37260.53</v>
      </c>
      <c r="AI55" s="332">
        <v>259254.24</v>
      </c>
      <c r="AJ55" s="301">
        <v>2800</v>
      </c>
      <c r="AK55" s="354">
        <v>3208.02</v>
      </c>
      <c r="AL55" s="301" t="s">
        <v>24</v>
      </c>
      <c r="AM55" s="305" t="s">
        <v>24</v>
      </c>
      <c r="AN55" s="301" t="s">
        <v>24</v>
      </c>
      <c r="AO55" s="305" t="s">
        <v>24</v>
      </c>
      <c r="AP55" s="305">
        <v>279551.09000000003</v>
      </c>
      <c r="AQ55" s="305">
        <v>348134.52999999997</v>
      </c>
      <c r="AR55" s="305">
        <v>68583.439999999944</v>
      </c>
      <c r="AS55" s="305">
        <v>123216.79</v>
      </c>
      <c r="AT55" s="305">
        <v>471351.31999999995</v>
      </c>
      <c r="AU55" s="302">
        <v>182011.58</v>
      </c>
      <c r="AV55" s="302">
        <v>289339.74</v>
      </c>
      <c r="AW55" s="300">
        <v>0.52281966974089011</v>
      </c>
      <c r="AX55" s="300">
        <v>0.38614844655574532</v>
      </c>
      <c r="AY55" s="302">
        <v>67400</v>
      </c>
      <c r="AZ55" s="798">
        <v>17.59</v>
      </c>
      <c r="BA55" s="303">
        <v>3.26</v>
      </c>
    </row>
    <row r="56" spans="1:53">
      <c r="A56" s="289">
        <v>13073023</v>
      </c>
      <c r="B56" s="288">
        <v>5356</v>
      </c>
      <c r="C56" s="288" t="s">
        <v>78</v>
      </c>
      <c r="D56" s="301">
        <v>702</v>
      </c>
      <c r="E56" s="301">
        <v>-208900</v>
      </c>
      <c r="F56" s="305">
        <v>-141213.43</v>
      </c>
      <c r="G56" s="301">
        <v>0</v>
      </c>
      <c r="H56" s="305">
        <v>0</v>
      </c>
      <c r="I56" s="305">
        <v>-153598.70000000001</v>
      </c>
      <c r="J56" s="301">
        <v>0</v>
      </c>
      <c r="K56" s="305">
        <v>0</v>
      </c>
      <c r="L56" s="321">
        <v>2012</v>
      </c>
      <c r="M56" s="301">
        <v>0</v>
      </c>
      <c r="N56" s="305">
        <v>0</v>
      </c>
      <c r="O56" s="301">
        <v>1</v>
      </c>
      <c r="P56" s="305">
        <v>801250.55</v>
      </c>
      <c r="Q56" s="301">
        <v>0</v>
      </c>
      <c r="R56" s="305">
        <v>0</v>
      </c>
      <c r="S56" s="301">
        <v>300</v>
      </c>
      <c r="T56" s="321">
        <v>0</v>
      </c>
      <c r="U56" s="301">
        <v>300</v>
      </c>
      <c r="V56" s="321">
        <v>1</v>
      </c>
      <c r="W56" s="301">
        <v>250</v>
      </c>
      <c r="X56" s="301">
        <v>1</v>
      </c>
      <c r="Y56" s="301">
        <v>0</v>
      </c>
      <c r="Z56" s="305">
        <v>107371.23</v>
      </c>
      <c r="AA56" s="305">
        <v>152.95047008547007</v>
      </c>
      <c r="AB56" s="321" t="s">
        <v>32</v>
      </c>
      <c r="AC56" s="321" t="s">
        <v>28</v>
      </c>
      <c r="AD56" s="321" t="s">
        <v>28</v>
      </c>
      <c r="AE56" s="305">
        <v>1785105.26</v>
      </c>
      <c r="AF56" s="305">
        <v>-603393.21</v>
      </c>
      <c r="AG56" s="305">
        <v>-801250.55</v>
      </c>
      <c r="AH56" s="332">
        <v>-141213.43</v>
      </c>
      <c r="AI56" s="332">
        <v>-801250.55</v>
      </c>
      <c r="AJ56" s="301">
        <v>5000</v>
      </c>
      <c r="AK56" s="354">
        <v>4247</v>
      </c>
      <c r="AL56" s="301">
        <v>0</v>
      </c>
      <c r="AM56" s="305">
        <v>0</v>
      </c>
      <c r="AN56" s="301">
        <v>0</v>
      </c>
      <c r="AO56" s="332">
        <v>0</v>
      </c>
      <c r="AP56" s="305">
        <v>244870</v>
      </c>
      <c r="AQ56" s="305">
        <v>271657</v>
      </c>
      <c r="AR56" s="305">
        <v>26787</v>
      </c>
      <c r="AS56" s="305">
        <v>246573.07</v>
      </c>
      <c r="AT56" s="305">
        <v>518230.07</v>
      </c>
      <c r="AU56" s="305">
        <v>240662.55</v>
      </c>
      <c r="AV56" s="305">
        <v>277567.52</v>
      </c>
      <c r="AW56" s="305">
        <v>88.590594021136951</v>
      </c>
      <c r="AX56" s="305">
        <v>46.439325684053799</v>
      </c>
      <c r="AY56" s="305">
        <v>124538.31</v>
      </c>
      <c r="AZ56" s="596">
        <v>24.57</v>
      </c>
      <c r="BA56" s="303">
        <v>0.56000000000000005</v>
      </c>
    </row>
    <row r="57" spans="1:53">
      <c r="A57" s="289">
        <v>13073090</v>
      </c>
      <c r="B57" s="288">
        <v>5356</v>
      </c>
      <c r="C57" s="288" t="s">
        <v>79</v>
      </c>
      <c r="D57" s="301">
        <v>5108</v>
      </c>
      <c r="E57" s="301">
        <v>-42200</v>
      </c>
      <c r="F57" s="305">
        <v>541977.30000000005</v>
      </c>
      <c r="G57" s="301">
        <v>1</v>
      </c>
      <c r="H57" s="305">
        <v>606581.53</v>
      </c>
      <c r="I57" s="305">
        <v>0</v>
      </c>
      <c r="J57" s="301">
        <v>1</v>
      </c>
      <c r="K57" s="305">
        <v>1080022.8899999999</v>
      </c>
      <c r="L57" s="321" t="s">
        <v>24</v>
      </c>
      <c r="M57" s="301">
        <v>1</v>
      </c>
      <c r="N57" s="305">
        <v>740704.53</v>
      </c>
      <c r="O57" s="301">
        <v>0</v>
      </c>
      <c r="P57" s="305">
        <v>0</v>
      </c>
      <c r="Q57" s="301">
        <v>1</v>
      </c>
      <c r="R57" s="305">
        <v>1080022.8899999999</v>
      </c>
      <c r="S57" s="301">
        <v>350</v>
      </c>
      <c r="T57" s="321">
        <v>0</v>
      </c>
      <c r="U57" s="301">
        <v>400</v>
      </c>
      <c r="V57" s="321">
        <v>0</v>
      </c>
      <c r="W57" s="301">
        <v>350</v>
      </c>
      <c r="X57" s="301">
        <v>0</v>
      </c>
      <c r="Y57" s="301">
        <v>0</v>
      </c>
      <c r="Z57" s="305">
        <v>625196.75</v>
      </c>
      <c r="AA57" s="305">
        <v>122.39560493343774</v>
      </c>
      <c r="AB57" s="321" t="s">
        <v>32</v>
      </c>
      <c r="AC57" s="321" t="s">
        <v>32</v>
      </c>
      <c r="AD57" s="321" t="s">
        <v>28</v>
      </c>
      <c r="AE57" s="305">
        <v>15612729.970000001</v>
      </c>
      <c r="AF57" s="305">
        <v>810315.46</v>
      </c>
      <c r="AG57" s="305">
        <v>1080022.8899999999</v>
      </c>
      <c r="AH57" s="332">
        <v>541977.30000000005</v>
      </c>
      <c r="AI57" s="332">
        <v>1080022.8899999999</v>
      </c>
      <c r="AJ57" s="301">
        <v>40000</v>
      </c>
      <c r="AK57" s="354">
        <v>41062.519999999997</v>
      </c>
      <c r="AL57" s="301">
        <v>0</v>
      </c>
      <c r="AM57" s="305">
        <v>0</v>
      </c>
      <c r="AN57" s="301">
        <v>0</v>
      </c>
      <c r="AO57" s="332">
        <v>0</v>
      </c>
      <c r="AP57" s="305">
        <v>2245852</v>
      </c>
      <c r="AQ57" s="305">
        <v>2990855</v>
      </c>
      <c r="AR57" s="305">
        <v>745003</v>
      </c>
      <c r="AS57" s="305">
        <v>1421838.96</v>
      </c>
      <c r="AT57" s="305">
        <v>4412693.96</v>
      </c>
      <c r="AU57" s="305">
        <v>1732870.07</v>
      </c>
      <c r="AV57" s="305">
        <v>2679823.8899999997</v>
      </c>
      <c r="AW57" s="305">
        <v>57.938952908114906</v>
      </c>
      <c r="AX57" s="305">
        <v>39.270116751989754</v>
      </c>
      <c r="AY57" s="305">
        <v>896727.41</v>
      </c>
      <c r="AZ57" s="596">
        <v>24.57</v>
      </c>
      <c r="BA57" s="303">
        <v>1.88</v>
      </c>
    </row>
    <row r="58" spans="1:53">
      <c r="A58" s="289">
        <v>13073102</v>
      </c>
      <c r="B58" s="288">
        <v>5356</v>
      </c>
      <c r="C58" s="288" t="s">
        <v>80</v>
      </c>
      <c r="D58" s="301">
        <v>1148</v>
      </c>
      <c r="E58" s="301">
        <v>60700</v>
      </c>
      <c r="F58" s="305">
        <v>296280.08</v>
      </c>
      <c r="G58" s="301">
        <v>1</v>
      </c>
      <c r="H58" s="305">
        <v>297681.88</v>
      </c>
      <c r="I58" s="305">
        <v>0</v>
      </c>
      <c r="J58" s="301">
        <v>0</v>
      </c>
      <c r="K58" s="305">
        <v>0</v>
      </c>
      <c r="L58" s="321">
        <v>2014</v>
      </c>
      <c r="M58" s="301">
        <v>0</v>
      </c>
      <c r="N58" s="305">
        <v>0</v>
      </c>
      <c r="O58" s="301">
        <v>1</v>
      </c>
      <c r="P58" s="305">
        <v>192934.98</v>
      </c>
      <c r="Q58" s="301">
        <v>0</v>
      </c>
      <c r="R58" s="305">
        <v>0</v>
      </c>
      <c r="S58" s="301">
        <v>300</v>
      </c>
      <c r="T58" s="321">
        <v>0</v>
      </c>
      <c r="U58" s="301">
        <v>350</v>
      </c>
      <c r="V58" s="321">
        <v>0</v>
      </c>
      <c r="W58" s="301">
        <v>315</v>
      </c>
      <c r="X58" s="301">
        <v>1</v>
      </c>
      <c r="Y58" s="301">
        <v>0</v>
      </c>
      <c r="Z58" s="305">
        <v>55027.839999999997</v>
      </c>
      <c r="AA58" s="305">
        <v>47.933658536585362</v>
      </c>
      <c r="AB58" s="321" t="s">
        <v>32</v>
      </c>
      <c r="AC58" s="321" t="s">
        <v>28</v>
      </c>
      <c r="AD58" s="321" t="s">
        <v>28</v>
      </c>
      <c r="AE58" s="305">
        <v>6601219.21</v>
      </c>
      <c r="AF58" s="305">
        <v>-900562.36</v>
      </c>
      <c r="AG58" s="305">
        <v>-192934.98</v>
      </c>
      <c r="AH58" s="332">
        <v>296280.08</v>
      </c>
      <c r="AI58" s="332">
        <v>-192934.98</v>
      </c>
      <c r="AJ58" s="301">
        <v>5500</v>
      </c>
      <c r="AK58" s="354">
        <v>4614.2700000000004</v>
      </c>
      <c r="AL58" s="301">
        <v>0</v>
      </c>
      <c r="AM58" s="305">
        <v>0</v>
      </c>
      <c r="AN58" s="301">
        <v>0</v>
      </c>
      <c r="AO58" s="332">
        <v>0</v>
      </c>
      <c r="AP58" s="305">
        <v>441675</v>
      </c>
      <c r="AQ58" s="305">
        <v>621831</v>
      </c>
      <c r="AR58" s="305">
        <v>180156</v>
      </c>
      <c r="AS58" s="305">
        <v>352740.57</v>
      </c>
      <c r="AT58" s="305">
        <v>974571.57000000007</v>
      </c>
      <c r="AU58" s="305">
        <v>246871.35</v>
      </c>
      <c r="AV58" s="305">
        <v>727700.22</v>
      </c>
      <c r="AW58" s="305">
        <v>39.700714502815075</v>
      </c>
      <c r="AX58" s="305">
        <v>25.331269411029503</v>
      </c>
      <c r="AY58" s="305">
        <v>127751.24</v>
      </c>
      <c r="AZ58" s="596">
        <v>24.57</v>
      </c>
      <c r="BA58" s="303">
        <v>0.83</v>
      </c>
    </row>
    <row r="59" spans="1:53">
      <c r="A59" s="289">
        <v>13073006</v>
      </c>
      <c r="B59" s="288">
        <v>5357</v>
      </c>
      <c r="C59" s="288" t="s">
        <v>81</v>
      </c>
      <c r="D59" s="326">
        <v>898</v>
      </c>
      <c r="E59" s="326">
        <v>113200</v>
      </c>
      <c r="F59" s="306">
        <v>194431.51</v>
      </c>
      <c r="G59" s="326">
        <v>1</v>
      </c>
      <c r="H59" s="306">
        <v>36900</v>
      </c>
      <c r="I59" s="306" t="s">
        <v>24</v>
      </c>
      <c r="J59" s="326">
        <v>1</v>
      </c>
      <c r="K59" s="306">
        <v>530107</v>
      </c>
      <c r="L59" s="312" t="s">
        <v>24</v>
      </c>
      <c r="M59" s="326">
        <v>0</v>
      </c>
      <c r="N59" s="306">
        <v>0</v>
      </c>
      <c r="O59" s="326">
        <v>0</v>
      </c>
      <c r="P59" s="306">
        <v>0</v>
      </c>
      <c r="Q59" s="326">
        <v>1</v>
      </c>
      <c r="R59" s="306">
        <v>308535.77</v>
      </c>
      <c r="S59" s="326">
        <v>300</v>
      </c>
      <c r="T59" s="312">
        <v>0</v>
      </c>
      <c r="U59" s="326">
        <v>350</v>
      </c>
      <c r="V59" s="312">
        <v>0</v>
      </c>
      <c r="W59" s="326">
        <v>400</v>
      </c>
      <c r="X59" s="326">
        <v>0</v>
      </c>
      <c r="Y59" s="326">
        <v>0</v>
      </c>
      <c r="Z59" s="306">
        <v>894852</v>
      </c>
      <c r="AA59" s="306">
        <v>996.49</v>
      </c>
      <c r="AB59" s="306" t="s">
        <v>82</v>
      </c>
      <c r="AC59" s="306" t="s">
        <v>82</v>
      </c>
      <c r="AD59" s="306" t="s">
        <v>82</v>
      </c>
      <c r="AE59" s="306">
        <v>5692889.9199999999</v>
      </c>
      <c r="AF59" s="305" t="s">
        <v>24</v>
      </c>
      <c r="AG59" s="305" t="s">
        <v>24</v>
      </c>
      <c r="AH59" s="333">
        <v>194430.51</v>
      </c>
      <c r="AI59" s="333">
        <v>307804.76</v>
      </c>
      <c r="AJ59" s="326">
        <v>1500</v>
      </c>
      <c r="AK59" s="357">
        <v>1497.6</v>
      </c>
      <c r="AL59" s="326">
        <v>0</v>
      </c>
      <c r="AM59" s="306">
        <v>0</v>
      </c>
      <c r="AN59" s="326">
        <v>27000</v>
      </c>
      <c r="AO59" s="333">
        <v>22349.65</v>
      </c>
      <c r="AP59" s="306">
        <v>518970</v>
      </c>
      <c r="AQ59" s="306">
        <v>716418</v>
      </c>
      <c r="AR59" s="306">
        <v>197448</v>
      </c>
      <c r="AS59" s="306">
        <v>176897.02</v>
      </c>
      <c r="AT59" s="306">
        <v>893315.02</v>
      </c>
      <c r="AU59" s="306">
        <v>319434.728512</v>
      </c>
      <c r="AV59" s="306">
        <v>573880.29148799996</v>
      </c>
      <c r="AW59" s="300">
        <v>0.44587758614663509</v>
      </c>
      <c r="AX59" s="300">
        <v>0.35758351909497726</v>
      </c>
      <c r="AY59" s="306">
        <v>141719.17921555872</v>
      </c>
      <c r="AZ59" s="805">
        <v>21.065000000000001</v>
      </c>
      <c r="BA59" s="303">
        <v>5.45</v>
      </c>
    </row>
    <row r="60" spans="1:53">
      <c r="A60" s="289">
        <v>13073026</v>
      </c>
      <c r="B60" s="288">
        <v>5357</v>
      </c>
      <c r="C60" s="288" t="s">
        <v>83</v>
      </c>
      <c r="D60" s="326">
        <v>391</v>
      </c>
      <c r="E60" s="326">
        <v>-25200</v>
      </c>
      <c r="F60" s="306">
        <v>-1700.19</v>
      </c>
      <c r="G60" s="326">
        <v>0</v>
      </c>
      <c r="H60" s="306">
        <v>68151.320000000007</v>
      </c>
      <c r="I60" s="306" t="s">
        <v>169</v>
      </c>
      <c r="J60" s="326">
        <v>0</v>
      </c>
      <c r="K60" s="306" t="s">
        <v>24</v>
      </c>
      <c r="L60" s="312">
        <v>2014</v>
      </c>
      <c r="M60" s="326">
        <v>0</v>
      </c>
      <c r="N60" s="306">
        <v>0</v>
      </c>
      <c r="O60" s="326">
        <v>1</v>
      </c>
      <c r="P60" s="306">
        <v>147349</v>
      </c>
      <c r="Q60" s="326">
        <v>1</v>
      </c>
      <c r="R60" s="306">
        <v>57063.76</v>
      </c>
      <c r="S60" s="326">
        <v>400</v>
      </c>
      <c r="T60" s="312">
        <v>0</v>
      </c>
      <c r="U60" s="326">
        <v>450</v>
      </c>
      <c r="V60" s="312">
        <v>0</v>
      </c>
      <c r="W60" s="326">
        <v>400</v>
      </c>
      <c r="X60" s="326">
        <v>0</v>
      </c>
      <c r="Y60" s="326">
        <v>0</v>
      </c>
      <c r="Z60" s="306">
        <v>8686.69</v>
      </c>
      <c r="AA60" s="306">
        <v>22.22</v>
      </c>
      <c r="AB60" s="306" t="s">
        <v>182</v>
      </c>
      <c r="AC60" s="306" t="s">
        <v>182</v>
      </c>
      <c r="AD60" s="306" t="s">
        <v>82</v>
      </c>
      <c r="AE60" s="306">
        <v>2173920.59</v>
      </c>
      <c r="AF60" s="305">
        <v>35334.82</v>
      </c>
      <c r="AG60" s="305">
        <v>68151.320000000007</v>
      </c>
      <c r="AH60" s="333">
        <v>-1700.19</v>
      </c>
      <c r="AI60" s="333">
        <v>74859.839999999997</v>
      </c>
      <c r="AJ60" s="326">
        <v>1700</v>
      </c>
      <c r="AK60" s="357">
        <v>825.01</v>
      </c>
      <c r="AL60" s="326">
        <v>0</v>
      </c>
      <c r="AM60" s="306">
        <v>0</v>
      </c>
      <c r="AN60" s="326">
        <v>17000</v>
      </c>
      <c r="AO60" s="333">
        <v>8012.74</v>
      </c>
      <c r="AP60" s="306">
        <v>1</v>
      </c>
      <c r="AQ60" s="306">
        <v>248250</v>
      </c>
      <c r="AR60" s="306">
        <v>248249</v>
      </c>
      <c r="AS60" s="306">
        <v>75846.210000000006</v>
      </c>
      <c r="AT60" s="306">
        <v>331323.61</v>
      </c>
      <c r="AU60" s="306">
        <v>150496.76999999999</v>
      </c>
      <c r="AV60" s="306">
        <v>180826.82375999997</v>
      </c>
      <c r="AW60" s="300">
        <v>0.60623076028197387</v>
      </c>
      <c r="AX60" s="300">
        <v>0.45422898247426441</v>
      </c>
      <c r="AY60" s="306">
        <v>66768.823539833014</v>
      </c>
      <c r="AZ60" s="805">
        <v>21.065000000000001</v>
      </c>
      <c r="BA60" s="303">
        <v>0.2</v>
      </c>
    </row>
    <row r="61" spans="1:53">
      <c r="A61" s="289">
        <v>13073031</v>
      </c>
      <c r="B61" s="288">
        <v>5357</v>
      </c>
      <c r="C61" s="288" t="s">
        <v>84</v>
      </c>
      <c r="D61" s="326">
        <v>1234</v>
      </c>
      <c r="E61" s="326">
        <v>-286800</v>
      </c>
      <c r="F61" s="306">
        <v>70698.929999999993</v>
      </c>
      <c r="G61" s="1034">
        <v>1</v>
      </c>
      <c r="H61" s="306" t="s">
        <v>24</v>
      </c>
      <c r="I61" s="306">
        <v>335600</v>
      </c>
      <c r="J61" s="326">
        <v>1</v>
      </c>
      <c r="K61" s="306">
        <v>232624</v>
      </c>
      <c r="L61" s="312" t="s">
        <v>24</v>
      </c>
      <c r="M61" s="326">
        <v>0</v>
      </c>
      <c r="N61" s="306">
        <v>0</v>
      </c>
      <c r="O61" s="326">
        <v>1</v>
      </c>
      <c r="P61" s="306">
        <v>321900</v>
      </c>
      <c r="Q61" s="326">
        <v>0</v>
      </c>
      <c r="R61" s="306" t="s">
        <v>24</v>
      </c>
      <c r="S61" s="326">
        <v>300</v>
      </c>
      <c r="T61" s="312">
        <v>0</v>
      </c>
      <c r="U61" s="326">
        <v>400</v>
      </c>
      <c r="V61" s="312">
        <v>0</v>
      </c>
      <c r="W61" s="326">
        <v>400</v>
      </c>
      <c r="X61" s="326">
        <v>0</v>
      </c>
      <c r="Y61" s="326">
        <v>0</v>
      </c>
      <c r="Z61" s="306">
        <v>1227852</v>
      </c>
      <c r="AA61" s="306">
        <v>995.02</v>
      </c>
      <c r="AB61" s="306" t="s">
        <v>182</v>
      </c>
      <c r="AC61" s="306" t="s">
        <v>182</v>
      </c>
      <c r="AD61" s="306" t="s">
        <v>82</v>
      </c>
      <c r="AE61" s="306">
        <v>12381748.23</v>
      </c>
      <c r="AF61" s="305" t="s">
        <v>24</v>
      </c>
      <c r="AG61" s="305" t="s">
        <v>24</v>
      </c>
      <c r="AH61" s="333">
        <v>70698.929999999993</v>
      </c>
      <c r="AI61" s="333">
        <v>-294972.26</v>
      </c>
      <c r="AJ61" s="326">
        <v>3600</v>
      </c>
      <c r="AK61" s="357">
        <v>2534.0100000000002</v>
      </c>
      <c r="AL61" s="326">
        <v>0</v>
      </c>
      <c r="AM61" s="306">
        <v>0</v>
      </c>
      <c r="AN61" s="326">
        <v>17600</v>
      </c>
      <c r="AO61" s="333">
        <v>8048.55</v>
      </c>
      <c r="AP61" s="306">
        <v>953167</v>
      </c>
      <c r="AQ61" s="306">
        <v>1097538</v>
      </c>
      <c r="AR61" s="306">
        <v>144371</v>
      </c>
      <c r="AS61" s="306">
        <v>108044.78</v>
      </c>
      <c r="AT61" s="306">
        <v>1205582.78</v>
      </c>
      <c r="AU61" s="306">
        <v>535840.18829199998</v>
      </c>
      <c r="AV61" s="306">
        <v>669742.59170800005</v>
      </c>
      <c r="AW61" s="300">
        <v>0.48822016940825735</v>
      </c>
      <c r="AX61" s="300">
        <v>0.44446569508234013</v>
      </c>
      <c r="AY61" s="306">
        <v>237728.79057074702</v>
      </c>
      <c r="AZ61" s="805">
        <v>21.065000000000001</v>
      </c>
      <c r="BA61" s="303">
        <v>2.78</v>
      </c>
    </row>
    <row r="62" spans="1:53">
      <c r="A62" s="289">
        <v>13073048</v>
      </c>
      <c r="B62" s="288">
        <v>5357</v>
      </c>
      <c r="C62" s="288" t="s">
        <v>85</v>
      </c>
      <c r="D62" s="326">
        <v>399</v>
      </c>
      <c r="E62" s="326">
        <v>-120300</v>
      </c>
      <c r="F62" s="306">
        <v>-120659.94</v>
      </c>
      <c r="G62" s="326">
        <v>0</v>
      </c>
      <c r="H62" s="306" t="s">
        <v>24</v>
      </c>
      <c r="I62" s="306">
        <v>127300</v>
      </c>
      <c r="J62" s="326">
        <v>0</v>
      </c>
      <c r="K62" s="306" t="s">
        <v>24</v>
      </c>
      <c r="L62" s="312">
        <v>2014</v>
      </c>
      <c r="M62" s="326">
        <v>0</v>
      </c>
      <c r="N62" s="306">
        <v>0</v>
      </c>
      <c r="O62" s="326">
        <v>0</v>
      </c>
      <c r="P62" s="306">
        <v>0</v>
      </c>
      <c r="Q62" s="326">
        <v>1</v>
      </c>
      <c r="R62" s="306">
        <v>5573.74</v>
      </c>
      <c r="S62" s="326">
        <v>325</v>
      </c>
      <c r="T62" s="312">
        <v>0</v>
      </c>
      <c r="U62" s="326">
        <v>375</v>
      </c>
      <c r="V62" s="312">
        <v>0</v>
      </c>
      <c r="W62" s="326">
        <v>370</v>
      </c>
      <c r="X62" s="326">
        <v>0</v>
      </c>
      <c r="Y62" s="326">
        <v>0</v>
      </c>
      <c r="Z62" s="306">
        <v>173421</v>
      </c>
      <c r="AA62" s="306">
        <v>434.64</v>
      </c>
      <c r="AB62" s="306" t="s">
        <v>82</v>
      </c>
      <c r="AC62" s="306" t="s">
        <v>82</v>
      </c>
      <c r="AD62" s="306" t="s">
        <v>82</v>
      </c>
      <c r="AE62" s="306">
        <v>2542516.4500000002</v>
      </c>
      <c r="AF62" s="305" t="s">
        <v>24</v>
      </c>
      <c r="AG62" s="305" t="s">
        <v>24</v>
      </c>
      <c r="AH62" s="333">
        <v>-102659.94</v>
      </c>
      <c r="AI62" s="333">
        <v>21167.07</v>
      </c>
      <c r="AJ62" s="326">
        <v>1300</v>
      </c>
      <c r="AK62" s="357">
        <v>700.08</v>
      </c>
      <c r="AL62" s="326">
        <v>0</v>
      </c>
      <c r="AM62" s="306">
        <v>0</v>
      </c>
      <c r="AN62" s="326">
        <v>14700</v>
      </c>
      <c r="AO62" s="333">
        <v>14566.31</v>
      </c>
      <c r="AP62" s="306">
        <v>138610</v>
      </c>
      <c r="AQ62" s="306">
        <v>138116</v>
      </c>
      <c r="AR62" s="306">
        <v>-494</v>
      </c>
      <c r="AS62" s="306">
        <v>133355.69</v>
      </c>
      <c r="AT62" s="306">
        <v>271471.69</v>
      </c>
      <c r="AU62" s="306">
        <v>128252.27804400001</v>
      </c>
      <c r="AV62" s="306">
        <v>143219.411956</v>
      </c>
      <c r="AW62" s="300">
        <v>0.92858378496336413</v>
      </c>
      <c r="AX62" s="300">
        <v>0.47243334302740742</v>
      </c>
      <c r="AY62" s="306">
        <v>56899.910856870112</v>
      </c>
      <c r="AZ62" s="805">
        <v>21.065000000000001</v>
      </c>
      <c r="BA62" s="303">
        <v>0.8</v>
      </c>
    </row>
    <row r="63" spans="1:53">
      <c r="A63" s="289">
        <v>13073056</v>
      </c>
      <c r="B63" s="288">
        <v>5357</v>
      </c>
      <c r="C63" s="288" t="s">
        <v>86</v>
      </c>
      <c r="D63" s="326">
        <v>598</v>
      </c>
      <c r="E63" s="326">
        <v>-46700</v>
      </c>
      <c r="F63" s="306">
        <v>-3413</v>
      </c>
      <c r="G63" s="326">
        <v>0</v>
      </c>
      <c r="H63" s="306" t="s">
        <v>24</v>
      </c>
      <c r="I63" s="306">
        <v>-184665.27</v>
      </c>
      <c r="J63" s="326">
        <v>1</v>
      </c>
      <c r="K63" s="306">
        <v>92234</v>
      </c>
      <c r="L63" s="312" t="s">
        <v>24</v>
      </c>
      <c r="M63" s="326">
        <v>0</v>
      </c>
      <c r="N63" s="306">
        <v>0</v>
      </c>
      <c r="O63" s="326">
        <v>1</v>
      </c>
      <c r="P63" s="306">
        <v>913000</v>
      </c>
      <c r="Q63" s="326">
        <v>0</v>
      </c>
      <c r="R63" s="306" t="s">
        <v>24</v>
      </c>
      <c r="S63" s="326">
        <v>350</v>
      </c>
      <c r="T63" s="312">
        <v>0</v>
      </c>
      <c r="U63" s="326">
        <v>400</v>
      </c>
      <c r="V63" s="312">
        <v>0</v>
      </c>
      <c r="W63" s="326">
        <v>320</v>
      </c>
      <c r="X63" s="326">
        <v>0</v>
      </c>
      <c r="Y63" s="326">
        <v>0</v>
      </c>
      <c r="Z63" s="306">
        <v>228198.77</v>
      </c>
      <c r="AA63" s="306">
        <v>381.6</v>
      </c>
      <c r="AB63" s="306" t="s">
        <v>82</v>
      </c>
      <c r="AC63" s="306" t="s">
        <v>82</v>
      </c>
      <c r="AD63" s="306" t="s">
        <v>82</v>
      </c>
      <c r="AE63" s="306">
        <v>2387971.14</v>
      </c>
      <c r="AF63" s="305">
        <v>-32643.06</v>
      </c>
      <c r="AG63" s="305">
        <v>-184665.27</v>
      </c>
      <c r="AH63" s="333">
        <v>-3413</v>
      </c>
      <c r="AI63" s="333">
        <v>-674542.62</v>
      </c>
      <c r="AJ63" s="326">
        <v>800</v>
      </c>
      <c r="AK63" s="357">
        <v>850.46</v>
      </c>
      <c r="AL63" s="326">
        <v>0</v>
      </c>
      <c r="AM63" s="306">
        <v>0</v>
      </c>
      <c r="AN63" s="326">
        <v>7200</v>
      </c>
      <c r="AO63" s="333">
        <v>3801.6</v>
      </c>
      <c r="AP63" s="306">
        <v>319884</v>
      </c>
      <c r="AQ63" s="306">
        <v>345187</v>
      </c>
      <c r="AR63" s="306">
        <v>25303</v>
      </c>
      <c r="AS63" s="306">
        <v>115747.26</v>
      </c>
      <c r="AT63" s="306">
        <v>471963.85</v>
      </c>
      <c r="AU63" s="306">
        <v>203180.92</v>
      </c>
      <c r="AV63" s="306">
        <v>268782.89966</v>
      </c>
      <c r="AW63" s="300">
        <v>0.58861124648378993</v>
      </c>
      <c r="AX63" s="300">
        <v>0.43050108676755644</v>
      </c>
      <c r="AY63" s="306">
        <v>90142.476519550648</v>
      </c>
      <c r="AZ63" s="805">
        <v>21.065000000000001</v>
      </c>
      <c r="BA63" s="303">
        <v>0.47</v>
      </c>
    </row>
    <row r="64" spans="1:53">
      <c r="A64" s="289">
        <v>13073084</v>
      </c>
      <c r="B64" s="288">
        <v>5357</v>
      </c>
      <c r="C64" s="288" t="s">
        <v>87</v>
      </c>
      <c r="D64" s="326">
        <v>2511</v>
      </c>
      <c r="E64" s="326">
        <v>-418300</v>
      </c>
      <c r="F64" s="306">
        <v>143235.53</v>
      </c>
      <c r="G64" s="1034">
        <v>1</v>
      </c>
      <c r="H64" s="306" t="s">
        <v>24</v>
      </c>
      <c r="I64" s="306">
        <v>502400</v>
      </c>
      <c r="J64" s="326">
        <v>0</v>
      </c>
      <c r="K64" s="306" t="s">
        <v>24</v>
      </c>
      <c r="L64" s="312">
        <v>2009</v>
      </c>
      <c r="M64" s="326">
        <v>0</v>
      </c>
      <c r="N64" s="306">
        <v>0</v>
      </c>
      <c r="O64" s="326">
        <v>1</v>
      </c>
      <c r="P64" s="306">
        <v>638800</v>
      </c>
      <c r="Q64" s="326">
        <v>0</v>
      </c>
      <c r="R64" s="306" t="s">
        <v>24</v>
      </c>
      <c r="S64" s="326">
        <v>400</v>
      </c>
      <c r="T64" s="312">
        <v>0</v>
      </c>
      <c r="U64" s="326">
        <v>360</v>
      </c>
      <c r="V64" s="312">
        <v>0</v>
      </c>
      <c r="W64" s="326">
        <v>400</v>
      </c>
      <c r="X64" s="326">
        <v>0</v>
      </c>
      <c r="Y64" s="326">
        <v>0</v>
      </c>
      <c r="Z64" s="306">
        <v>2072934</v>
      </c>
      <c r="AA64" s="306">
        <v>825.54</v>
      </c>
      <c r="AB64" s="306" t="s">
        <v>182</v>
      </c>
      <c r="AC64" s="306" t="s">
        <v>182</v>
      </c>
      <c r="AD64" s="306" t="s">
        <v>182</v>
      </c>
      <c r="AE64" s="306">
        <v>12386459.74</v>
      </c>
      <c r="AF64" s="305" t="s">
        <v>24</v>
      </c>
      <c r="AG64" s="305" t="s">
        <v>24</v>
      </c>
      <c r="AH64" s="333">
        <v>143235.53</v>
      </c>
      <c r="AI64" s="333">
        <v>-1402357.09</v>
      </c>
      <c r="AJ64" s="326">
        <v>7200</v>
      </c>
      <c r="AK64" s="357">
        <v>3994.06</v>
      </c>
      <c r="AL64" s="326">
        <v>800</v>
      </c>
      <c r="AM64" s="306">
        <v>910</v>
      </c>
      <c r="AN64" s="326">
        <v>34600</v>
      </c>
      <c r="AO64" s="333">
        <v>24938.76</v>
      </c>
      <c r="AP64" s="306">
        <v>1470966</v>
      </c>
      <c r="AQ64" s="306">
        <v>2034625</v>
      </c>
      <c r="AR64" s="306">
        <v>563659</v>
      </c>
      <c r="AS64" s="306">
        <v>445274.53</v>
      </c>
      <c r="AT64" s="306">
        <v>2479899.5300000003</v>
      </c>
      <c r="AU64" s="306">
        <v>935171.89155199996</v>
      </c>
      <c r="AV64" s="306">
        <v>1544727.6384480004</v>
      </c>
      <c r="AW64" s="300">
        <v>0.45962862520218711</v>
      </c>
      <c r="AX64" s="300">
        <v>0.37710071728268763</v>
      </c>
      <c r="AY64" s="306">
        <v>414894.75334624486</v>
      </c>
      <c r="AZ64" s="805">
        <v>21.065000000000001</v>
      </c>
      <c r="BA64" s="303">
        <v>2.87</v>
      </c>
    </row>
    <row r="65" spans="1:53">
      <c r="A65" s="289">
        <v>13073091</v>
      </c>
      <c r="B65" s="288">
        <v>5357</v>
      </c>
      <c r="C65" s="288" t="s">
        <v>88</v>
      </c>
      <c r="D65" s="326">
        <v>370</v>
      </c>
      <c r="E65" s="326">
        <v>-48200</v>
      </c>
      <c r="F65" s="306">
        <v>-195387.23</v>
      </c>
      <c r="G65" s="1034">
        <v>1</v>
      </c>
      <c r="H65" s="306" t="s">
        <v>24</v>
      </c>
      <c r="I65" s="306">
        <v>-179714.77</v>
      </c>
      <c r="J65" s="326">
        <v>1</v>
      </c>
      <c r="K65" s="306">
        <v>306506</v>
      </c>
      <c r="L65" s="312" t="s">
        <v>24</v>
      </c>
      <c r="M65" s="326">
        <v>0</v>
      </c>
      <c r="N65" s="306">
        <v>0</v>
      </c>
      <c r="O65" s="326">
        <v>0</v>
      </c>
      <c r="P65" s="306">
        <v>0</v>
      </c>
      <c r="Q65" s="326">
        <v>1</v>
      </c>
      <c r="R65" s="306">
        <v>149198.17000000001</v>
      </c>
      <c r="S65" s="326">
        <v>335</v>
      </c>
      <c r="T65" s="312">
        <v>0</v>
      </c>
      <c r="U65" s="326">
        <v>350</v>
      </c>
      <c r="V65" s="312">
        <v>0</v>
      </c>
      <c r="W65" s="326">
        <v>400</v>
      </c>
      <c r="X65" s="326">
        <v>0</v>
      </c>
      <c r="Y65" s="326">
        <v>0</v>
      </c>
      <c r="Z65" s="306">
        <v>0</v>
      </c>
      <c r="AA65" s="306">
        <v>0</v>
      </c>
      <c r="AB65" s="306" t="s">
        <v>82</v>
      </c>
      <c r="AC65" s="306" t="s">
        <v>82</v>
      </c>
      <c r="AD65" s="306" t="s">
        <v>82</v>
      </c>
      <c r="AE65" s="306">
        <v>3168345.02</v>
      </c>
      <c r="AF65" s="305">
        <v>-129397.14</v>
      </c>
      <c r="AG65" s="305">
        <v>-179714.77</v>
      </c>
      <c r="AH65" s="333">
        <v>-195387.23</v>
      </c>
      <c r="AI65" s="333">
        <v>149378.32</v>
      </c>
      <c r="AJ65" s="326">
        <v>800</v>
      </c>
      <c r="AK65" s="357">
        <v>753.25</v>
      </c>
      <c r="AL65" s="326">
        <v>0</v>
      </c>
      <c r="AM65" s="306">
        <v>0</v>
      </c>
      <c r="AN65" s="326">
        <v>18000</v>
      </c>
      <c r="AO65" s="333">
        <v>7467.47</v>
      </c>
      <c r="AP65" s="306">
        <v>174810</v>
      </c>
      <c r="AQ65" s="306">
        <v>213461</v>
      </c>
      <c r="AR65" s="306">
        <v>38651</v>
      </c>
      <c r="AS65" s="306">
        <v>88307.83</v>
      </c>
      <c r="AT65" s="306">
        <v>310183.71000000002</v>
      </c>
      <c r="AU65" s="306">
        <v>135389.72</v>
      </c>
      <c r="AV65" s="306">
        <v>174793.96772000004</v>
      </c>
      <c r="AW65" s="300">
        <v>0.63425985205728441</v>
      </c>
      <c r="AX65" s="300">
        <v>0.43648243900364714</v>
      </c>
      <c r="AY65" s="306">
        <v>60066.490702205621</v>
      </c>
      <c r="AZ65" s="805">
        <v>21.065000000000001</v>
      </c>
      <c r="BA65" s="303">
        <v>8.2899999999999991</v>
      </c>
    </row>
    <row r="66" spans="1:53" ht="15.75" thickBot="1">
      <c r="A66" s="289">
        <v>13073106</v>
      </c>
      <c r="B66" s="288">
        <v>5357</v>
      </c>
      <c r="C66" s="288" t="s">
        <v>89</v>
      </c>
      <c r="D66" s="326">
        <v>668</v>
      </c>
      <c r="E66" s="326">
        <v>60600</v>
      </c>
      <c r="F66" s="306">
        <v>319159.61</v>
      </c>
      <c r="G66" s="1034">
        <v>1</v>
      </c>
      <c r="H66" s="306" t="s">
        <v>24</v>
      </c>
      <c r="I66" s="306">
        <v>17000</v>
      </c>
      <c r="J66" s="326">
        <v>1</v>
      </c>
      <c r="K66" s="306">
        <v>62652</v>
      </c>
      <c r="L66" s="312" t="s">
        <v>24</v>
      </c>
      <c r="M66" s="326">
        <v>0</v>
      </c>
      <c r="N66" s="306">
        <v>0</v>
      </c>
      <c r="O66" s="326">
        <v>0</v>
      </c>
      <c r="P66" s="306">
        <v>0</v>
      </c>
      <c r="Q66" s="326">
        <v>1</v>
      </c>
      <c r="R66" s="306">
        <v>629775.12</v>
      </c>
      <c r="S66" s="326">
        <v>300</v>
      </c>
      <c r="T66" s="312">
        <v>0</v>
      </c>
      <c r="U66" s="326">
        <v>375</v>
      </c>
      <c r="V66" s="312">
        <v>0</v>
      </c>
      <c r="W66" s="326">
        <v>350</v>
      </c>
      <c r="X66" s="326">
        <v>0</v>
      </c>
      <c r="Y66" s="326">
        <v>0</v>
      </c>
      <c r="Z66" s="306">
        <v>781521</v>
      </c>
      <c r="AA66" s="306">
        <v>1169.94</v>
      </c>
      <c r="AB66" s="306" t="s">
        <v>182</v>
      </c>
      <c r="AC66" s="306" t="s">
        <v>182</v>
      </c>
      <c r="AD66" s="306" t="s">
        <v>82</v>
      </c>
      <c r="AE66" s="306">
        <v>3607716.05</v>
      </c>
      <c r="AF66" s="305" t="s">
        <v>24</v>
      </c>
      <c r="AG66" s="305" t="s">
        <v>24</v>
      </c>
      <c r="AH66" s="333">
        <v>319159.61</v>
      </c>
      <c r="AI66" s="333">
        <v>628873.54</v>
      </c>
      <c r="AJ66" s="326">
        <v>3400</v>
      </c>
      <c r="AK66" s="357">
        <v>2416.87</v>
      </c>
      <c r="AL66" s="326">
        <v>0</v>
      </c>
      <c r="AM66" s="306">
        <v>0</v>
      </c>
      <c r="AN66" s="326">
        <v>8100</v>
      </c>
      <c r="AO66" s="333">
        <v>3509.84</v>
      </c>
      <c r="AP66" s="306">
        <v>265928</v>
      </c>
      <c r="AQ66" s="306">
        <v>553604</v>
      </c>
      <c r="AR66" s="306">
        <v>287676</v>
      </c>
      <c r="AS66" s="306">
        <v>200024.22</v>
      </c>
      <c r="AT66" s="306">
        <v>753628.22</v>
      </c>
      <c r="AU66" s="306">
        <v>228058.54740000001</v>
      </c>
      <c r="AV66" s="306">
        <v>525569.67259999993</v>
      </c>
      <c r="AW66" s="300">
        <v>0.41195249203401713</v>
      </c>
      <c r="AX66" s="300">
        <v>0.30261412901974399</v>
      </c>
      <c r="AY66" s="306">
        <v>101179.57524898999</v>
      </c>
      <c r="AZ66" s="805">
        <v>21.065000000000001</v>
      </c>
      <c r="BA66" s="303">
        <v>1.34</v>
      </c>
    </row>
    <row r="67" spans="1:53">
      <c r="A67" s="289">
        <v>13073036</v>
      </c>
      <c r="B67" s="288">
        <v>5358</v>
      </c>
      <c r="C67" s="288" t="s">
        <v>90</v>
      </c>
      <c r="D67" s="301">
        <v>348</v>
      </c>
      <c r="E67" s="301">
        <v>-71200</v>
      </c>
      <c r="F67" s="305">
        <v>41837.56</v>
      </c>
      <c r="G67" s="301">
        <v>1</v>
      </c>
      <c r="H67" s="305">
        <v>11157.55</v>
      </c>
      <c r="I67" s="305" t="s">
        <v>24</v>
      </c>
      <c r="J67" s="301">
        <v>1</v>
      </c>
      <c r="K67" s="305">
        <v>256217.17</v>
      </c>
      <c r="L67" s="321" t="s">
        <v>211</v>
      </c>
      <c r="M67" s="890" t="s">
        <v>271</v>
      </c>
      <c r="N67" s="891"/>
      <c r="O67" s="301">
        <v>0</v>
      </c>
      <c r="P67" s="306">
        <v>0</v>
      </c>
      <c r="Q67" s="301">
        <v>1</v>
      </c>
      <c r="R67" s="305">
        <v>256430.25</v>
      </c>
      <c r="S67" s="330">
        <v>300</v>
      </c>
      <c r="T67" s="321">
        <v>0</v>
      </c>
      <c r="U67" s="330">
        <v>365</v>
      </c>
      <c r="V67" s="321">
        <v>0</v>
      </c>
      <c r="W67" s="330">
        <v>330</v>
      </c>
      <c r="X67" s="301">
        <v>0</v>
      </c>
      <c r="Y67" s="301">
        <v>0</v>
      </c>
      <c r="Z67" s="305">
        <v>0</v>
      </c>
      <c r="AA67" s="305">
        <v>0</v>
      </c>
      <c r="AB67" s="321" t="s">
        <v>28</v>
      </c>
      <c r="AC67" s="321" t="s">
        <v>28</v>
      </c>
      <c r="AD67" s="321" t="s">
        <v>28</v>
      </c>
      <c r="AE67" s="305">
        <v>923049.52</v>
      </c>
      <c r="AF67" s="305" t="s">
        <v>175</v>
      </c>
      <c r="AG67" s="305">
        <v>11157.55</v>
      </c>
      <c r="AH67" s="332">
        <v>41837.56</v>
      </c>
      <c r="AI67" s="305">
        <v>256217.17</v>
      </c>
      <c r="AJ67" s="301">
        <v>1800</v>
      </c>
      <c r="AK67" s="354">
        <v>3410.72</v>
      </c>
      <c r="AL67" s="301">
        <v>0</v>
      </c>
      <c r="AM67" s="305">
        <v>0</v>
      </c>
      <c r="AN67" s="301">
        <v>0</v>
      </c>
      <c r="AO67" s="332">
        <v>0</v>
      </c>
      <c r="AP67" s="305">
        <v>115014.06</v>
      </c>
      <c r="AQ67" s="305">
        <v>116228</v>
      </c>
      <c r="AR67" s="305">
        <v>1213.9400000000023</v>
      </c>
      <c r="AS67" s="305">
        <v>125971.75</v>
      </c>
      <c r="AT67" s="305">
        <v>242199.75</v>
      </c>
      <c r="AU67" s="302">
        <v>108701.22</v>
      </c>
      <c r="AV67" s="302">
        <v>-118444.97</v>
      </c>
      <c r="AW67" s="300">
        <v>0.9352412499569811</v>
      </c>
      <c r="AX67" s="300">
        <v>0.44880814286554799</v>
      </c>
      <c r="AY67" s="302">
        <v>41300.97</v>
      </c>
      <c r="AZ67" s="806">
        <v>18.04</v>
      </c>
      <c r="BA67" s="303">
        <v>3.08</v>
      </c>
    </row>
    <row r="68" spans="1:53">
      <c r="A68" s="289">
        <v>13073041</v>
      </c>
      <c r="B68" s="288">
        <v>5358</v>
      </c>
      <c r="C68" s="288" t="s">
        <v>91</v>
      </c>
      <c r="D68" s="301">
        <v>478</v>
      </c>
      <c r="E68" s="301">
        <v>-126300</v>
      </c>
      <c r="F68" s="305">
        <v>38382.550000000003</v>
      </c>
      <c r="G68" s="301">
        <v>1</v>
      </c>
      <c r="H68" s="305">
        <v>42904.55</v>
      </c>
      <c r="I68" s="305" t="s">
        <v>24</v>
      </c>
      <c r="J68" s="301">
        <v>1</v>
      </c>
      <c r="K68" s="305">
        <v>256956.68</v>
      </c>
      <c r="L68" s="321">
        <v>2017</v>
      </c>
      <c r="M68" s="884"/>
      <c r="N68" s="885"/>
      <c r="O68" s="301">
        <v>0</v>
      </c>
      <c r="P68" s="306">
        <v>0</v>
      </c>
      <c r="Q68" s="301">
        <v>1</v>
      </c>
      <c r="R68" s="305">
        <v>257169.84</v>
      </c>
      <c r="S68" s="330">
        <v>300</v>
      </c>
      <c r="T68" s="321">
        <v>0</v>
      </c>
      <c r="U68" s="330">
        <v>300</v>
      </c>
      <c r="V68" s="321">
        <v>1</v>
      </c>
      <c r="W68" s="330">
        <v>250</v>
      </c>
      <c r="X68" s="301">
        <v>1</v>
      </c>
      <c r="Y68" s="301">
        <v>0</v>
      </c>
      <c r="Z68" s="305">
        <v>0</v>
      </c>
      <c r="AA68" s="305">
        <v>0</v>
      </c>
      <c r="AB68" s="321" t="s">
        <v>28</v>
      </c>
      <c r="AC68" s="321" t="s">
        <v>28</v>
      </c>
      <c r="AD68" s="321" t="s">
        <v>28</v>
      </c>
      <c r="AE68" s="305">
        <v>1082183.8</v>
      </c>
      <c r="AF68" s="305" t="s">
        <v>175</v>
      </c>
      <c r="AG68" s="305">
        <v>42904.55</v>
      </c>
      <c r="AH68" s="332">
        <v>38382.550000000003</v>
      </c>
      <c r="AI68" s="305">
        <v>256956.68</v>
      </c>
      <c r="AJ68" s="301">
        <v>3400</v>
      </c>
      <c r="AK68" s="354">
        <v>4735</v>
      </c>
      <c r="AL68" s="301">
        <v>0</v>
      </c>
      <c r="AM68" s="305">
        <v>0</v>
      </c>
      <c r="AN68" s="301">
        <v>0</v>
      </c>
      <c r="AO68" s="332">
        <v>0</v>
      </c>
      <c r="AP68" s="305">
        <v>165827.70000000001</v>
      </c>
      <c r="AQ68" s="305">
        <v>242066</v>
      </c>
      <c r="AR68" s="305">
        <v>76238.299999999988</v>
      </c>
      <c r="AS68" s="305">
        <v>163975.19</v>
      </c>
      <c r="AT68" s="305">
        <v>406041.19</v>
      </c>
      <c r="AU68" s="302">
        <v>159556.79</v>
      </c>
      <c r="AV68" s="302">
        <v>-81465.98000000001</v>
      </c>
      <c r="AW68" s="300">
        <v>0.65914581147290408</v>
      </c>
      <c r="AX68" s="300">
        <v>0.39295715294303024</v>
      </c>
      <c r="AY68" s="302">
        <v>60623.51</v>
      </c>
      <c r="AZ68" s="806">
        <v>18.04</v>
      </c>
      <c r="BA68" s="303">
        <v>4</v>
      </c>
    </row>
    <row r="69" spans="1:53">
      <c r="A69" s="289">
        <v>13073047</v>
      </c>
      <c r="B69" s="288">
        <v>5358</v>
      </c>
      <c r="C69" s="288" t="s">
        <v>92</v>
      </c>
      <c r="D69" s="301">
        <v>316</v>
      </c>
      <c r="E69" s="301">
        <v>-61100</v>
      </c>
      <c r="F69" s="305">
        <v>-13604.37</v>
      </c>
      <c r="G69" s="301">
        <v>0</v>
      </c>
      <c r="H69" s="305" t="s">
        <v>24</v>
      </c>
      <c r="I69" s="305">
        <v>-2724.07</v>
      </c>
      <c r="J69" s="301">
        <v>1</v>
      </c>
      <c r="K69" s="305">
        <v>222903.4</v>
      </c>
      <c r="L69" s="321">
        <v>2019</v>
      </c>
      <c r="M69" s="884"/>
      <c r="N69" s="885"/>
      <c r="O69" s="301">
        <v>0</v>
      </c>
      <c r="P69" s="306">
        <v>0</v>
      </c>
      <c r="Q69" s="301">
        <v>1</v>
      </c>
      <c r="R69" s="305">
        <v>223116.48</v>
      </c>
      <c r="S69" s="330">
        <v>320</v>
      </c>
      <c r="T69" s="321">
        <v>0</v>
      </c>
      <c r="U69" s="330">
        <v>380</v>
      </c>
      <c r="V69" s="321">
        <v>0</v>
      </c>
      <c r="W69" s="330">
        <v>350</v>
      </c>
      <c r="X69" s="301">
        <v>0</v>
      </c>
      <c r="Y69" s="301">
        <v>0</v>
      </c>
      <c r="Z69" s="305">
        <v>0</v>
      </c>
      <c r="AA69" s="305">
        <v>0</v>
      </c>
      <c r="AB69" s="321" t="s">
        <v>28</v>
      </c>
      <c r="AC69" s="321" t="s">
        <v>28</v>
      </c>
      <c r="AD69" s="321" t="s">
        <v>28</v>
      </c>
      <c r="AE69" s="305">
        <v>566225.37</v>
      </c>
      <c r="AF69" s="305" t="s">
        <v>175</v>
      </c>
      <c r="AG69" s="305">
        <v>-2724.07</v>
      </c>
      <c r="AH69" s="332">
        <v>-13604.37</v>
      </c>
      <c r="AI69" s="305">
        <v>222903.35</v>
      </c>
      <c r="AJ69" s="301">
        <v>1600</v>
      </c>
      <c r="AK69" s="354">
        <v>2062.5</v>
      </c>
      <c r="AL69" s="301">
        <v>0</v>
      </c>
      <c r="AM69" s="305">
        <v>0</v>
      </c>
      <c r="AN69" s="301">
        <v>0</v>
      </c>
      <c r="AO69" s="332">
        <v>0</v>
      </c>
      <c r="AP69" s="305">
        <v>103236.13</v>
      </c>
      <c r="AQ69" s="305">
        <v>129561</v>
      </c>
      <c r="AR69" s="305">
        <v>26324.869999999995</v>
      </c>
      <c r="AS69" s="305">
        <v>113153.84</v>
      </c>
      <c r="AT69" s="305">
        <v>242714.84</v>
      </c>
      <c r="AU69" s="302">
        <v>103690.71</v>
      </c>
      <c r="AV69" s="302">
        <v>-87283.55</v>
      </c>
      <c r="AW69" s="300">
        <v>0.80032347697223705</v>
      </c>
      <c r="AX69" s="300">
        <v>0.42721207322963856</v>
      </c>
      <c r="AY69" s="302">
        <v>39397.230000000003</v>
      </c>
      <c r="AZ69" s="806">
        <v>18.04</v>
      </c>
      <c r="BA69" s="303">
        <v>4.1500000000000004</v>
      </c>
    </row>
    <row r="70" spans="1:53">
      <c r="A70" s="289">
        <v>13073054</v>
      </c>
      <c r="B70" s="288">
        <v>5358</v>
      </c>
      <c r="C70" s="288" t="s">
        <v>93</v>
      </c>
      <c r="D70" s="301">
        <v>808</v>
      </c>
      <c r="E70" s="301">
        <v>3400</v>
      </c>
      <c r="F70" s="305">
        <v>376306.47</v>
      </c>
      <c r="G70" s="301">
        <v>1</v>
      </c>
      <c r="H70" s="305">
        <v>510589.45</v>
      </c>
      <c r="I70" s="305" t="s">
        <v>24</v>
      </c>
      <c r="J70" s="301">
        <v>1</v>
      </c>
      <c r="K70" s="305">
        <v>2284260.09</v>
      </c>
      <c r="L70" s="321" t="s">
        <v>213</v>
      </c>
      <c r="M70" s="884"/>
      <c r="N70" s="885"/>
      <c r="O70" s="301">
        <v>0</v>
      </c>
      <c r="P70" s="306">
        <v>0</v>
      </c>
      <c r="Q70" s="301">
        <v>1</v>
      </c>
      <c r="R70" s="305">
        <v>2284532.71</v>
      </c>
      <c r="S70" s="330">
        <v>300</v>
      </c>
      <c r="T70" s="321">
        <v>0</v>
      </c>
      <c r="U70" s="330">
        <v>380</v>
      </c>
      <c r="V70" s="321">
        <v>0</v>
      </c>
      <c r="W70" s="330">
        <v>350</v>
      </c>
      <c r="X70" s="301">
        <v>0</v>
      </c>
      <c r="Y70" s="301">
        <v>0</v>
      </c>
      <c r="Z70" s="305">
        <v>0</v>
      </c>
      <c r="AA70" s="305">
        <v>0</v>
      </c>
      <c r="AB70" s="321" t="s">
        <v>28</v>
      </c>
      <c r="AC70" s="321" t="s">
        <v>28</v>
      </c>
      <c r="AD70" s="321" t="s">
        <v>28</v>
      </c>
      <c r="AE70" s="305">
        <v>5613740.1200000001</v>
      </c>
      <c r="AF70" s="305" t="s">
        <v>175</v>
      </c>
      <c r="AG70" s="305">
        <v>510589.45</v>
      </c>
      <c r="AH70" s="332">
        <v>376306.47</v>
      </c>
      <c r="AI70" s="305">
        <v>2284260.09</v>
      </c>
      <c r="AJ70" s="301">
        <v>3200</v>
      </c>
      <c r="AK70" s="354">
        <v>3594</v>
      </c>
      <c r="AL70" s="301">
        <v>0</v>
      </c>
      <c r="AM70" s="305">
        <v>0</v>
      </c>
      <c r="AN70" s="301">
        <v>0</v>
      </c>
      <c r="AO70" s="332">
        <v>0</v>
      </c>
      <c r="AP70" s="305">
        <v>1524132.7</v>
      </c>
      <c r="AQ70" s="305">
        <v>1745962</v>
      </c>
      <c r="AR70" s="305">
        <v>221829.30000000005</v>
      </c>
      <c r="AS70" s="305">
        <v>0</v>
      </c>
      <c r="AT70" s="305">
        <v>1745962</v>
      </c>
      <c r="AU70" s="302">
        <v>625389.23</v>
      </c>
      <c r="AV70" s="302">
        <v>1120572.77</v>
      </c>
      <c r="AW70" s="300">
        <v>0.35819177622422482</v>
      </c>
      <c r="AX70" s="300">
        <v>0.35819177622422482</v>
      </c>
      <c r="AY70" s="302">
        <v>237616.29</v>
      </c>
      <c r="AZ70" s="806">
        <v>18.04</v>
      </c>
      <c r="BA70" s="303">
        <v>2.16</v>
      </c>
    </row>
    <row r="71" spans="1:53">
      <c r="A71" s="289">
        <v>13073058</v>
      </c>
      <c r="B71" s="288">
        <v>5358</v>
      </c>
      <c r="C71" s="288" t="s">
        <v>94</v>
      </c>
      <c r="D71" s="301">
        <v>315</v>
      </c>
      <c r="E71" s="301">
        <v>-73200</v>
      </c>
      <c r="F71" s="305">
        <v>-38846.89</v>
      </c>
      <c r="G71" s="301">
        <v>0</v>
      </c>
      <c r="H71" s="305">
        <v>206321.85</v>
      </c>
      <c r="I71" s="305" t="s">
        <v>24</v>
      </c>
      <c r="J71" s="301">
        <v>1</v>
      </c>
      <c r="K71" s="305">
        <v>318324.84000000003</v>
      </c>
      <c r="L71" s="321">
        <v>2017</v>
      </c>
      <c r="M71" s="884"/>
      <c r="N71" s="885"/>
      <c r="O71" s="301">
        <v>0</v>
      </c>
      <c r="P71" s="306">
        <v>0</v>
      </c>
      <c r="Q71" s="301">
        <v>1</v>
      </c>
      <c r="R71" s="305">
        <v>318585.58</v>
      </c>
      <c r="S71" s="330">
        <v>300</v>
      </c>
      <c r="T71" s="321">
        <v>0</v>
      </c>
      <c r="U71" s="330">
        <v>365</v>
      </c>
      <c r="V71" s="321">
        <v>0</v>
      </c>
      <c r="W71" s="330">
        <v>330</v>
      </c>
      <c r="X71" s="301">
        <v>0</v>
      </c>
      <c r="Y71" s="301">
        <v>0</v>
      </c>
      <c r="Z71" s="305">
        <v>40340.239999999998</v>
      </c>
      <c r="AA71" s="305">
        <v>128.06425396825395</v>
      </c>
      <c r="AB71" s="321" t="s">
        <v>28</v>
      </c>
      <c r="AC71" s="321" t="s">
        <v>28</v>
      </c>
      <c r="AD71" s="321" t="s">
        <v>28</v>
      </c>
      <c r="AE71" s="305">
        <v>1017679</v>
      </c>
      <c r="AF71" s="305" t="s">
        <v>175</v>
      </c>
      <c r="AG71" s="305">
        <v>206321.85</v>
      </c>
      <c r="AH71" s="332">
        <v>-38846.89</v>
      </c>
      <c r="AI71" s="305">
        <v>318324.84000000003</v>
      </c>
      <c r="AJ71" s="301">
        <v>2100</v>
      </c>
      <c r="AK71" s="354">
        <v>2132.48</v>
      </c>
      <c r="AL71" s="301">
        <v>0</v>
      </c>
      <c r="AM71" s="305">
        <v>0</v>
      </c>
      <c r="AN71" s="301">
        <v>5700</v>
      </c>
      <c r="AO71" s="332">
        <v>7960</v>
      </c>
      <c r="AP71" s="305">
        <v>105366.03</v>
      </c>
      <c r="AQ71" s="305">
        <v>130506</v>
      </c>
      <c r="AR71" s="305">
        <v>25139.97</v>
      </c>
      <c r="AS71" s="305">
        <v>117399.42</v>
      </c>
      <c r="AT71" s="305">
        <v>247905.41999999998</v>
      </c>
      <c r="AU71" s="302">
        <v>104540.31</v>
      </c>
      <c r="AV71" s="302">
        <v>-91433.73</v>
      </c>
      <c r="AW71" s="300">
        <v>0.80103834306468669</v>
      </c>
      <c r="AX71" s="300">
        <v>0.42169433003925449</v>
      </c>
      <c r="AY71" s="302">
        <v>39720.03</v>
      </c>
      <c r="AZ71" s="806">
        <v>18.04</v>
      </c>
      <c r="BA71" s="303">
        <v>6.2</v>
      </c>
    </row>
    <row r="72" spans="1:53">
      <c r="A72" s="289">
        <v>13073060</v>
      </c>
      <c r="B72" s="288">
        <v>5358</v>
      </c>
      <c r="C72" s="288" t="s">
        <v>95</v>
      </c>
      <c r="D72" s="301">
        <v>1793</v>
      </c>
      <c r="E72" s="301">
        <v>-279100</v>
      </c>
      <c r="F72" s="305">
        <v>212911.77</v>
      </c>
      <c r="G72" s="301">
        <v>1</v>
      </c>
      <c r="H72" s="305">
        <v>251772.51</v>
      </c>
      <c r="I72" s="305" t="s">
        <v>24</v>
      </c>
      <c r="J72" s="301">
        <v>1</v>
      </c>
      <c r="K72" s="305">
        <v>988832.67</v>
      </c>
      <c r="L72" s="321">
        <v>2018</v>
      </c>
      <c r="M72" s="884"/>
      <c r="N72" s="885"/>
      <c r="O72" s="301">
        <v>0</v>
      </c>
      <c r="P72" s="306">
        <v>0</v>
      </c>
      <c r="Q72" s="301">
        <v>1</v>
      </c>
      <c r="R72" s="305">
        <v>989248.2</v>
      </c>
      <c r="S72" s="330">
        <v>325</v>
      </c>
      <c r="T72" s="321">
        <v>0</v>
      </c>
      <c r="U72" s="330">
        <v>365</v>
      </c>
      <c r="V72" s="321">
        <v>0</v>
      </c>
      <c r="W72" s="330">
        <v>330</v>
      </c>
      <c r="X72" s="301">
        <v>0</v>
      </c>
      <c r="Y72" s="301">
        <v>0</v>
      </c>
      <c r="Z72" s="305">
        <v>209821.46</v>
      </c>
      <c r="AA72" s="305">
        <v>117.02256553262687</v>
      </c>
      <c r="AB72" s="321" t="s">
        <v>28</v>
      </c>
      <c r="AC72" s="321" t="s">
        <v>28</v>
      </c>
      <c r="AD72" s="321" t="s">
        <v>28</v>
      </c>
      <c r="AE72" s="305">
        <v>7331788.6900000004</v>
      </c>
      <c r="AF72" s="305" t="s">
        <v>175</v>
      </c>
      <c r="AG72" s="305">
        <v>251772.51</v>
      </c>
      <c r="AH72" s="332">
        <v>212911.77</v>
      </c>
      <c r="AI72" s="305">
        <v>988832.67</v>
      </c>
      <c r="AJ72" s="301">
        <v>8800</v>
      </c>
      <c r="AK72" s="354">
        <v>9549.1200000000008</v>
      </c>
      <c r="AL72" s="301">
        <v>0</v>
      </c>
      <c r="AM72" s="305">
        <v>0</v>
      </c>
      <c r="AN72" s="301">
        <v>0</v>
      </c>
      <c r="AO72" s="332">
        <v>0</v>
      </c>
      <c r="AP72" s="305">
        <v>946994.69</v>
      </c>
      <c r="AQ72" s="305">
        <v>1215976</v>
      </c>
      <c r="AR72" s="305">
        <v>268981.31000000006</v>
      </c>
      <c r="AS72" s="305">
        <v>425484.05</v>
      </c>
      <c r="AT72" s="305">
        <v>1641460.05</v>
      </c>
      <c r="AU72" s="302">
        <v>663097.19999999995</v>
      </c>
      <c r="AV72" s="302">
        <v>127394.75</v>
      </c>
      <c r="AW72" s="300">
        <v>0.54532096028211074</v>
      </c>
      <c r="AX72" s="300">
        <v>0.40396791868312598</v>
      </c>
      <c r="AY72" s="302">
        <v>251943.42</v>
      </c>
      <c r="AZ72" s="806">
        <v>18.04</v>
      </c>
      <c r="BA72" s="303">
        <v>6.03</v>
      </c>
    </row>
    <row r="73" spans="1:53">
      <c r="A73" s="289">
        <v>13073061</v>
      </c>
      <c r="B73" s="288">
        <v>5358</v>
      </c>
      <c r="C73" s="288" t="s">
        <v>96</v>
      </c>
      <c r="D73" s="301">
        <v>761</v>
      </c>
      <c r="E73" s="301">
        <v>-65300</v>
      </c>
      <c r="F73" s="305">
        <v>63129.68</v>
      </c>
      <c r="G73" s="301">
        <v>1</v>
      </c>
      <c r="H73" s="305">
        <v>118925.46</v>
      </c>
      <c r="I73" s="305" t="s">
        <v>24</v>
      </c>
      <c r="J73" s="301">
        <v>1</v>
      </c>
      <c r="K73" s="305">
        <v>421390.98</v>
      </c>
      <c r="L73" s="321">
        <v>2017</v>
      </c>
      <c r="M73" s="884"/>
      <c r="N73" s="885"/>
      <c r="O73" s="301">
        <v>0</v>
      </c>
      <c r="P73" s="306">
        <v>0</v>
      </c>
      <c r="Q73" s="301">
        <v>1</v>
      </c>
      <c r="R73" s="305">
        <v>421616.03</v>
      </c>
      <c r="S73" s="330">
        <v>286</v>
      </c>
      <c r="T73" s="321">
        <v>0</v>
      </c>
      <c r="U73" s="330">
        <v>365</v>
      </c>
      <c r="V73" s="321">
        <v>0</v>
      </c>
      <c r="W73" s="330">
        <v>330</v>
      </c>
      <c r="X73" s="301">
        <v>0</v>
      </c>
      <c r="Y73" s="301">
        <v>0</v>
      </c>
      <c r="Z73" s="305">
        <v>34458.239999999998</v>
      </c>
      <c r="AA73" s="305">
        <v>45.280210249671484</v>
      </c>
      <c r="AB73" s="321" t="s">
        <v>28</v>
      </c>
      <c r="AC73" s="321" t="s">
        <v>28</v>
      </c>
      <c r="AD73" s="321" t="s">
        <v>28</v>
      </c>
      <c r="AE73" s="305">
        <v>1634079.86</v>
      </c>
      <c r="AF73" s="305" t="s">
        <v>175</v>
      </c>
      <c r="AG73" s="305">
        <v>118925.46</v>
      </c>
      <c r="AH73" s="332">
        <v>63129.68</v>
      </c>
      <c r="AI73" s="305">
        <v>421390.98</v>
      </c>
      <c r="AJ73" s="301">
        <v>4500</v>
      </c>
      <c r="AK73" s="354">
        <v>6978.75</v>
      </c>
      <c r="AL73" s="301">
        <v>0</v>
      </c>
      <c r="AM73" s="305">
        <v>0</v>
      </c>
      <c r="AN73" s="301">
        <v>0</v>
      </c>
      <c r="AO73" s="332">
        <v>0</v>
      </c>
      <c r="AP73" s="305">
        <v>304338.15999999997</v>
      </c>
      <c r="AQ73" s="305">
        <v>420425</v>
      </c>
      <c r="AR73" s="305">
        <v>116086.84000000003</v>
      </c>
      <c r="AS73" s="305">
        <v>232765.65</v>
      </c>
      <c r="AT73" s="305">
        <v>653190.65</v>
      </c>
      <c r="AU73" s="302">
        <v>257769.94</v>
      </c>
      <c r="AV73" s="302">
        <v>-70110.59</v>
      </c>
      <c r="AW73" s="300">
        <v>0.61311753582684192</v>
      </c>
      <c r="AX73" s="300">
        <v>0.39463201134308951</v>
      </c>
      <c r="AY73" s="302">
        <v>97939.55</v>
      </c>
      <c r="AZ73" s="806">
        <v>18.04</v>
      </c>
      <c r="BA73" s="303">
        <v>3.33</v>
      </c>
    </row>
    <row r="74" spans="1:53">
      <c r="A74" s="289">
        <v>13073087</v>
      </c>
      <c r="B74" s="288">
        <v>5358</v>
      </c>
      <c r="C74" s="288" t="s">
        <v>97</v>
      </c>
      <c r="D74" s="301">
        <v>2531</v>
      </c>
      <c r="E74" s="301">
        <v>-438200</v>
      </c>
      <c r="F74" s="305">
        <v>-11554.91</v>
      </c>
      <c r="G74" s="301">
        <v>0</v>
      </c>
      <c r="H74" s="305" t="s">
        <v>24</v>
      </c>
      <c r="I74" s="305">
        <v>-2162.46</v>
      </c>
      <c r="J74" s="301">
        <v>1</v>
      </c>
      <c r="K74" s="305">
        <v>554522.28</v>
      </c>
      <c r="L74" s="321">
        <v>2017</v>
      </c>
      <c r="M74" s="884"/>
      <c r="N74" s="885"/>
      <c r="O74" s="301">
        <v>0</v>
      </c>
      <c r="P74" s="306">
        <v>0</v>
      </c>
      <c r="Q74" s="301">
        <v>1</v>
      </c>
      <c r="R74" s="305">
        <v>554961.34</v>
      </c>
      <c r="S74" s="330">
        <v>400</v>
      </c>
      <c r="T74" s="321">
        <v>0</v>
      </c>
      <c r="U74" s="330">
        <v>350</v>
      </c>
      <c r="V74" s="321">
        <v>0</v>
      </c>
      <c r="W74" s="330">
        <v>325</v>
      </c>
      <c r="X74" s="301">
        <v>0</v>
      </c>
      <c r="Y74" s="301">
        <v>0</v>
      </c>
      <c r="Z74" s="305">
        <v>739832.06</v>
      </c>
      <c r="AA74" s="305">
        <v>292.30820229158439</v>
      </c>
      <c r="AB74" s="321" t="s">
        <v>32</v>
      </c>
      <c r="AC74" s="321" t="s">
        <v>28</v>
      </c>
      <c r="AD74" s="321" t="s">
        <v>28</v>
      </c>
      <c r="AE74" s="305">
        <v>10230846.92</v>
      </c>
      <c r="AF74" s="305" t="s">
        <v>175</v>
      </c>
      <c r="AG74" s="305">
        <v>-2162.46</v>
      </c>
      <c r="AH74" s="332">
        <v>-11554.91</v>
      </c>
      <c r="AI74" s="305">
        <v>554522.28</v>
      </c>
      <c r="AJ74" s="301">
        <v>12300</v>
      </c>
      <c r="AK74" s="354">
        <v>14403.28</v>
      </c>
      <c r="AL74" s="301">
        <v>0</v>
      </c>
      <c r="AM74" s="305">
        <v>0</v>
      </c>
      <c r="AN74" s="301">
        <v>0</v>
      </c>
      <c r="AO74" s="332">
        <v>0</v>
      </c>
      <c r="AP74" s="305">
        <v>1280516.76</v>
      </c>
      <c r="AQ74" s="305">
        <v>1496789</v>
      </c>
      <c r="AR74" s="305">
        <v>216272.24</v>
      </c>
      <c r="AS74" s="305">
        <v>642396.42000000004</v>
      </c>
      <c r="AT74" s="305">
        <v>2139185.42</v>
      </c>
      <c r="AU74" s="302">
        <v>921202.64</v>
      </c>
      <c r="AV74" s="302">
        <v>-66810.060000000056</v>
      </c>
      <c r="AW74" s="300">
        <v>0.6154525721394265</v>
      </c>
      <c r="AX74" s="300">
        <v>0.4306324413897698</v>
      </c>
      <c r="AY74" s="302">
        <v>350010.44</v>
      </c>
      <c r="AZ74" s="806">
        <v>18.04</v>
      </c>
      <c r="BA74" s="303">
        <v>11</v>
      </c>
    </row>
    <row r="75" spans="1:53">
      <c r="A75" s="289">
        <v>13073099</v>
      </c>
      <c r="B75" s="288">
        <v>5358</v>
      </c>
      <c r="C75" s="288" t="s">
        <v>98</v>
      </c>
      <c r="D75" s="301">
        <v>924</v>
      </c>
      <c r="E75" s="301">
        <v>78400</v>
      </c>
      <c r="F75" s="305">
        <v>171152.55</v>
      </c>
      <c r="G75" s="301">
        <v>1</v>
      </c>
      <c r="H75" s="305">
        <v>405478.74</v>
      </c>
      <c r="I75" s="305" t="s">
        <v>24</v>
      </c>
      <c r="J75" s="301">
        <v>0</v>
      </c>
      <c r="K75" s="305">
        <v>0</v>
      </c>
      <c r="L75" s="321">
        <v>0</v>
      </c>
      <c r="M75" s="884"/>
      <c r="N75" s="885"/>
      <c r="O75" s="301">
        <v>1</v>
      </c>
      <c r="P75" s="306">
        <v>1956753.77</v>
      </c>
      <c r="Q75" s="301">
        <v>0</v>
      </c>
      <c r="R75" s="305">
        <v>0</v>
      </c>
      <c r="S75" s="330">
        <v>300</v>
      </c>
      <c r="T75" s="321">
        <v>0</v>
      </c>
      <c r="U75" s="330">
        <v>350</v>
      </c>
      <c r="V75" s="321">
        <v>0</v>
      </c>
      <c r="W75" s="330">
        <v>350</v>
      </c>
      <c r="X75" s="301">
        <v>0</v>
      </c>
      <c r="Y75" s="301">
        <v>0</v>
      </c>
      <c r="Z75" s="305">
        <v>757269.01</v>
      </c>
      <c r="AA75" s="305">
        <v>819.55520562770562</v>
      </c>
      <c r="AB75" s="321" t="s">
        <v>32</v>
      </c>
      <c r="AC75" s="321" t="s">
        <v>28</v>
      </c>
      <c r="AD75" s="321" t="s">
        <v>28</v>
      </c>
      <c r="AE75" s="305">
        <v>1943709.87</v>
      </c>
      <c r="AF75" s="305" t="s">
        <v>175</v>
      </c>
      <c r="AG75" s="305">
        <v>405478.74</v>
      </c>
      <c r="AH75" s="332">
        <v>171152.55</v>
      </c>
      <c r="AI75" s="305">
        <v>-1956753.77</v>
      </c>
      <c r="AJ75" s="301">
        <v>3500</v>
      </c>
      <c r="AK75" s="354">
        <v>3951.25</v>
      </c>
      <c r="AL75" s="301">
        <v>0</v>
      </c>
      <c r="AM75" s="305">
        <v>0</v>
      </c>
      <c r="AN75" s="301">
        <v>0</v>
      </c>
      <c r="AO75" s="332">
        <v>0</v>
      </c>
      <c r="AP75" s="305">
        <v>833090.43</v>
      </c>
      <c r="AQ75" s="305">
        <v>987010</v>
      </c>
      <c r="AR75" s="305">
        <v>153919.56999999995</v>
      </c>
      <c r="AS75" s="305">
        <v>9966.44</v>
      </c>
      <c r="AT75" s="305">
        <v>996976.44</v>
      </c>
      <c r="AU75" s="302">
        <v>395551.34</v>
      </c>
      <c r="AV75" s="302">
        <v>581492.22</v>
      </c>
      <c r="AW75" s="300">
        <v>0.40075717571250546</v>
      </c>
      <c r="AX75" s="300">
        <v>0.39675094027297181</v>
      </c>
      <c r="AY75" s="302">
        <v>150289.51</v>
      </c>
      <c r="AZ75" s="806">
        <v>18.04</v>
      </c>
      <c r="BA75" s="303">
        <v>0.13</v>
      </c>
    </row>
    <row r="76" spans="1:53">
      <c r="A76" s="289">
        <v>13073104</v>
      </c>
      <c r="B76" s="288">
        <v>5358</v>
      </c>
      <c r="C76" s="288" t="s">
        <v>99</v>
      </c>
      <c r="D76" s="301">
        <v>1042</v>
      </c>
      <c r="E76" s="301">
        <v>-179100</v>
      </c>
      <c r="F76" s="305">
        <v>25399.26</v>
      </c>
      <c r="G76" s="301">
        <v>1</v>
      </c>
      <c r="H76" s="305">
        <v>48973.04</v>
      </c>
      <c r="I76" s="305" t="s">
        <v>24</v>
      </c>
      <c r="J76" s="301">
        <v>1</v>
      </c>
      <c r="K76" s="305">
        <v>1293058.27</v>
      </c>
      <c r="L76" s="321" t="s">
        <v>211</v>
      </c>
      <c r="M76" s="886"/>
      <c r="N76" s="887"/>
      <c r="O76" s="301">
        <v>0</v>
      </c>
      <c r="P76" s="306">
        <v>0</v>
      </c>
      <c r="Q76" s="301">
        <v>1</v>
      </c>
      <c r="R76" s="305">
        <v>1293354.6499999999</v>
      </c>
      <c r="S76" s="330">
        <v>286</v>
      </c>
      <c r="T76" s="321">
        <v>0</v>
      </c>
      <c r="U76" s="330">
        <v>365</v>
      </c>
      <c r="V76" s="321">
        <v>0</v>
      </c>
      <c r="W76" s="330">
        <v>330</v>
      </c>
      <c r="X76" s="301">
        <v>0</v>
      </c>
      <c r="Y76" s="301">
        <v>0</v>
      </c>
      <c r="Z76" s="305">
        <v>0</v>
      </c>
      <c r="AA76" s="305">
        <v>0</v>
      </c>
      <c r="AB76" s="321" t="s">
        <v>28</v>
      </c>
      <c r="AC76" s="321" t="s">
        <v>28</v>
      </c>
      <c r="AD76" s="321" t="s">
        <v>28</v>
      </c>
      <c r="AE76" s="305">
        <v>2315154.64</v>
      </c>
      <c r="AF76" s="305" t="s">
        <v>175</v>
      </c>
      <c r="AG76" s="305">
        <v>48973.04</v>
      </c>
      <c r="AH76" s="332">
        <v>25399.26</v>
      </c>
      <c r="AI76" s="305">
        <v>1293058.47</v>
      </c>
      <c r="AJ76" s="301">
        <v>3000</v>
      </c>
      <c r="AK76" s="354">
        <v>4556.25</v>
      </c>
      <c r="AL76" s="301">
        <v>0</v>
      </c>
      <c r="AM76" s="305">
        <v>0</v>
      </c>
      <c r="AN76" s="301">
        <v>0</v>
      </c>
      <c r="AO76" s="332">
        <v>0</v>
      </c>
      <c r="AP76" s="305">
        <v>502132.43</v>
      </c>
      <c r="AQ76" s="305">
        <v>564646</v>
      </c>
      <c r="AR76" s="305">
        <v>62513.570000000007</v>
      </c>
      <c r="AS76" s="305">
        <v>281451.68</v>
      </c>
      <c r="AT76" s="305">
        <v>846097.67999999993</v>
      </c>
      <c r="AU76" s="302">
        <v>368418.23</v>
      </c>
      <c r="AV76" s="302">
        <v>-85223.909999999974</v>
      </c>
      <c r="AW76" s="300">
        <v>0.65247647198421665</v>
      </c>
      <c r="AX76" s="300">
        <v>0.43543226592939011</v>
      </c>
      <c r="AY76" s="302">
        <v>139980.29999999999</v>
      </c>
      <c r="AZ76" s="806">
        <v>18.04</v>
      </c>
      <c r="BA76" s="303">
        <v>3.21</v>
      </c>
    </row>
    <row r="77" spans="1:53">
      <c r="A77" s="289">
        <v>13073004</v>
      </c>
      <c r="B77" s="288">
        <v>5359</v>
      </c>
      <c r="C77" s="288" t="s">
        <v>100</v>
      </c>
      <c r="D77" s="365">
        <v>957</v>
      </c>
      <c r="E77" s="365">
        <v>-60800</v>
      </c>
      <c r="F77" s="324">
        <v>-56380.3</v>
      </c>
      <c r="G77" s="365">
        <v>0</v>
      </c>
      <c r="H77" s="324">
        <v>0</v>
      </c>
      <c r="I77" s="324">
        <v>-56380.3</v>
      </c>
      <c r="J77" s="301">
        <v>0</v>
      </c>
      <c r="K77" s="305">
        <v>0</v>
      </c>
      <c r="L77" s="298">
        <v>2010</v>
      </c>
      <c r="M77" s="365">
        <v>0</v>
      </c>
      <c r="N77" s="324">
        <v>0</v>
      </c>
      <c r="O77" s="365">
        <v>1</v>
      </c>
      <c r="P77" s="324">
        <v>863793.74</v>
      </c>
      <c r="Q77" s="365">
        <v>0</v>
      </c>
      <c r="R77" s="324">
        <v>0</v>
      </c>
      <c r="S77" s="365">
        <v>400</v>
      </c>
      <c r="T77" s="365">
        <v>0</v>
      </c>
      <c r="U77" s="365">
        <v>400</v>
      </c>
      <c r="V77" s="365">
        <v>0</v>
      </c>
      <c r="W77" s="365">
        <v>400</v>
      </c>
      <c r="X77" s="365">
        <v>0</v>
      </c>
      <c r="Y77" s="365">
        <v>0</v>
      </c>
      <c r="Z77" s="324">
        <v>1354390.26</v>
      </c>
      <c r="AA77" s="324">
        <v>1415.2458307210031</v>
      </c>
      <c r="AB77" s="305" t="s">
        <v>32</v>
      </c>
      <c r="AC77" s="305" t="s">
        <v>28</v>
      </c>
      <c r="AD77" s="305" t="s">
        <v>32</v>
      </c>
      <c r="AE77" s="305">
        <v>4797937.49</v>
      </c>
      <c r="AF77" s="324">
        <v>-380497.29</v>
      </c>
      <c r="AG77" s="324">
        <v>-890539.23</v>
      </c>
      <c r="AH77" s="366">
        <v>-56380.3</v>
      </c>
      <c r="AI77" s="366">
        <v>-863793.74</v>
      </c>
      <c r="AJ77" s="365">
        <v>3600</v>
      </c>
      <c r="AK77" s="367">
        <v>3672.5</v>
      </c>
      <c r="AL77" s="365">
        <v>0</v>
      </c>
      <c r="AM77" s="324">
        <v>0</v>
      </c>
      <c r="AN77" s="365">
        <v>7800</v>
      </c>
      <c r="AO77" s="324">
        <v>8137.5</v>
      </c>
      <c r="AP77" s="367">
        <v>430524</v>
      </c>
      <c r="AQ77" s="324">
        <v>534031.59</v>
      </c>
      <c r="AR77" s="324">
        <v>103507.58999999997</v>
      </c>
      <c r="AS77" s="324">
        <v>246770.82</v>
      </c>
      <c r="AT77" s="368">
        <v>780802.40999999992</v>
      </c>
      <c r="AU77" s="320">
        <v>340518.72</v>
      </c>
      <c r="AV77" s="320">
        <v>440283.68999999994</v>
      </c>
      <c r="AW77" s="369">
        <v>0.63763778468610821</v>
      </c>
      <c r="AX77" s="369">
        <v>0.43611381783516778</v>
      </c>
      <c r="AY77" s="320">
        <v>203437.39</v>
      </c>
      <c r="AZ77" s="807">
        <v>29.829000000000001</v>
      </c>
      <c r="BA77" s="303">
        <v>0.19</v>
      </c>
    </row>
    <row r="78" spans="1:53">
      <c r="A78" s="289">
        <v>13073013</v>
      </c>
      <c r="B78" s="288">
        <v>5359</v>
      </c>
      <c r="C78" s="288" t="s">
        <v>101</v>
      </c>
      <c r="D78" s="365">
        <v>623</v>
      </c>
      <c r="E78" s="365">
        <v>150000</v>
      </c>
      <c r="F78" s="324">
        <v>108511.19</v>
      </c>
      <c r="G78" s="365">
        <v>1</v>
      </c>
      <c r="H78" s="324">
        <v>52207.76</v>
      </c>
      <c r="I78" s="324">
        <v>0</v>
      </c>
      <c r="J78" s="301">
        <v>0</v>
      </c>
      <c r="K78" s="305">
        <v>0</v>
      </c>
      <c r="L78" s="298">
        <v>2014</v>
      </c>
      <c r="M78" s="365">
        <v>1</v>
      </c>
      <c r="N78" s="324">
        <v>2912378.33</v>
      </c>
      <c r="O78" s="365">
        <v>1</v>
      </c>
      <c r="P78" s="324">
        <v>285594.53999999998</v>
      </c>
      <c r="Q78" s="365">
        <v>0</v>
      </c>
      <c r="R78" s="324">
        <v>0</v>
      </c>
      <c r="S78" s="365">
        <v>400</v>
      </c>
      <c r="T78" s="365">
        <v>0</v>
      </c>
      <c r="U78" s="365">
        <v>400</v>
      </c>
      <c r="V78" s="365">
        <v>0</v>
      </c>
      <c r="W78" s="365">
        <v>350</v>
      </c>
      <c r="X78" s="365">
        <v>0</v>
      </c>
      <c r="Y78" s="365">
        <v>0</v>
      </c>
      <c r="Z78" s="324">
        <v>1220881.21</v>
      </c>
      <c r="AA78" s="324">
        <v>1959.6809149277688</v>
      </c>
      <c r="AB78" s="305" t="s">
        <v>28</v>
      </c>
      <c r="AC78" s="305" t="s">
        <v>28</v>
      </c>
      <c r="AD78" s="305" t="s">
        <v>28</v>
      </c>
      <c r="AE78" s="305">
        <v>2912378.33</v>
      </c>
      <c r="AF78" s="324">
        <v>19404.46</v>
      </c>
      <c r="AG78" s="324">
        <v>-261063.35</v>
      </c>
      <c r="AH78" s="366">
        <v>108511.19</v>
      </c>
      <c r="AI78" s="366">
        <v>-284305.61</v>
      </c>
      <c r="AJ78" s="365">
        <v>4000</v>
      </c>
      <c r="AK78" s="367">
        <v>3929.5</v>
      </c>
      <c r="AL78" s="365">
        <v>0</v>
      </c>
      <c r="AM78" s="324">
        <v>0</v>
      </c>
      <c r="AN78" s="365">
        <v>28700</v>
      </c>
      <c r="AO78" s="324">
        <v>28867.5</v>
      </c>
      <c r="AP78" s="367">
        <v>629110</v>
      </c>
      <c r="AQ78" s="324">
        <v>670147.52</v>
      </c>
      <c r="AR78" s="324">
        <v>41037.520000000019</v>
      </c>
      <c r="AS78" s="324">
        <v>0</v>
      </c>
      <c r="AT78" s="324">
        <v>670147.52</v>
      </c>
      <c r="AU78" s="320">
        <v>298701.37</v>
      </c>
      <c r="AV78" s="320">
        <v>371446.15</v>
      </c>
      <c r="AW78" s="369">
        <v>0.44572480101097739</v>
      </c>
      <c r="AX78" s="369">
        <v>0.44572480101097739</v>
      </c>
      <c r="AY78" s="320">
        <v>195346.8</v>
      </c>
      <c r="AZ78" s="807">
        <v>29.829000000000001</v>
      </c>
      <c r="BA78" s="303">
        <v>0</v>
      </c>
    </row>
    <row r="79" spans="1:53">
      <c r="A79" s="289">
        <v>13073019</v>
      </c>
      <c r="B79" s="288">
        <v>5359</v>
      </c>
      <c r="C79" s="288" t="s">
        <v>102</v>
      </c>
      <c r="D79" s="365">
        <v>1198</v>
      </c>
      <c r="E79" s="365">
        <v>12700</v>
      </c>
      <c r="F79" s="324">
        <v>239187.29</v>
      </c>
      <c r="G79" s="1074">
        <v>1</v>
      </c>
      <c r="H79" s="324">
        <v>0</v>
      </c>
      <c r="I79" s="324">
        <v>1963</v>
      </c>
      <c r="J79" s="301">
        <v>0</v>
      </c>
      <c r="K79" s="305">
        <v>0</v>
      </c>
      <c r="L79" s="298">
        <v>2012</v>
      </c>
      <c r="M79" s="365">
        <v>1</v>
      </c>
      <c r="N79" s="324">
        <v>848417.52</v>
      </c>
      <c r="O79" s="365">
        <v>0</v>
      </c>
      <c r="P79" s="324">
        <v>0</v>
      </c>
      <c r="Q79" s="365">
        <v>1</v>
      </c>
      <c r="R79" s="324">
        <v>1249568.47</v>
      </c>
      <c r="S79" s="365">
        <v>300</v>
      </c>
      <c r="T79" s="365">
        <v>0</v>
      </c>
      <c r="U79" s="365">
        <v>350</v>
      </c>
      <c r="V79" s="365">
        <v>0</v>
      </c>
      <c r="W79" s="365">
        <v>350</v>
      </c>
      <c r="X79" s="365">
        <v>0</v>
      </c>
      <c r="Y79" s="365">
        <v>0</v>
      </c>
      <c r="Z79" s="324">
        <v>2792400.97</v>
      </c>
      <c r="AA79" s="324">
        <v>2330.8856176961604</v>
      </c>
      <c r="AB79" s="305" t="s">
        <v>28</v>
      </c>
      <c r="AC79" s="305" t="s">
        <v>32</v>
      </c>
      <c r="AD79" s="305" t="s">
        <v>32</v>
      </c>
      <c r="AE79" s="305">
        <v>2063801.59</v>
      </c>
      <c r="AF79" s="324">
        <v>173066</v>
      </c>
      <c r="AG79" s="324">
        <v>77767.289999999994</v>
      </c>
      <c r="AH79" s="366">
        <v>239187.29</v>
      </c>
      <c r="AI79" s="366">
        <v>1249568.47</v>
      </c>
      <c r="AJ79" s="365">
        <v>5000</v>
      </c>
      <c r="AK79" s="367">
        <v>5226.01</v>
      </c>
      <c r="AL79" s="365">
        <v>0</v>
      </c>
      <c r="AM79" s="324">
        <v>0</v>
      </c>
      <c r="AN79" s="365">
        <v>22200</v>
      </c>
      <c r="AO79" s="324">
        <v>23747.7</v>
      </c>
      <c r="AP79" s="367">
        <v>674455</v>
      </c>
      <c r="AQ79" s="324">
        <v>923779.06</v>
      </c>
      <c r="AR79" s="324">
        <v>249324.06000000006</v>
      </c>
      <c r="AS79" s="324">
        <v>234681.69</v>
      </c>
      <c r="AT79" s="324">
        <v>1158460.75</v>
      </c>
      <c r="AU79" s="320">
        <v>444889.86</v>
      </c>
      <c r="AV79" s="320">
        <v>713570.89</v>
      </c>
      <c r="AW79" s="369">
        <v>0.48159768852088936</v>
      </c>
      <c r="AX79" s="369">
        <v>0.38403533309177718</v>
      </c>
      <c r="AY79" s="320">
        <v>261504.41</v>
      </c>
      <c r="AZ79" s="807">
        <v>29.829000000000001</v>
      </c>
      <c r="BA79" s="303">
        <v>0.03</v>
      </c>
    </row>
    <row r="80" spans="1:53">
      <c r="A80" s="289">
        <v>13073030</v>
      </c>
      <c r="B80" s="288">
        <v>5359</v>
      </c>
      <c r="C80" s="288" t="s">
        <v>103</v>
      </c>
      <c r="D80" s="365">
        <v>993</v>
      </c>
      <c r="E80" s="365">
        <v>120800</v>
      </c>
      <c r="F80" s="324">
        <v>407148.17</v>
      </c>
      <c r="G80" s="365">
        <v>1</v>
      </c>
      <c r="H80" s="324">
        <v>347275.62</v>
      </c>
      <c r="I80" s="324"/>
      <c r="J80" s="301">
        <v>1</v>
      </c>
      <c r="K80" s="305">
        <v>533809</v>
      </c>
      <c r="L80" s="298"/>
      <c r="M80" s="365">
        <v>1</v>
      </c>
      <c r="N80" s="324">
        <v>7149784.9900000002</v>
      </c>
      <c r="O80" s="365">
        <v>0</v>
      </c>
      <c r="P80" s="324">
        <v>0</v>
      </c>
      <c r="Q80" s="365">
        <v>1</v>
      </c>
      <c r="R80" s="324">
        <v>956732.02</v>
      </c>
      <c r="S80" s="365">
        <v>300</v>
      </c>
      <c r="T80" s="365">
        <v>0</v>
      </c>
      <c r="U80" s="365">
        <v>350</v>
      </c>
      <c r="V80" s="365">
        <v>0</v>
      </c>
      <c r="W80" s="365">
        <v>300</v>
      </c>
      <c r="X80" s="365">
        <v>0</v>
      </c>
      <c r="Y80" s="365">
        <v>0</v>
      </c>
      <c r="Z80" s="324">
        <v>634888.98</v>
      </c>
      <c r="AA80" s="324">
        <v>639.36453172205438</v>
      </c>
      <c r="AB80" s="305" t="s">
        <v>28</v>
      </c>
      <c r="AC80" s="305" t="s">
        <v>28</v>
      </c>
      <c r="AD80" s="305" t="s">
        <v>28</v>
      </c>
      <c r="AE80" s="305">
        <v>7125825.4400000004</v>
      </c>
      <c r="AF80" s="324">
        <v>-411769</v>
      </c>
      <c r="AG80" s="324">
        <v>347275.62</v>
      </c>
      <c r="AH80" s="366">
        <v>407148.17</v>
      </c>
      <c r="AI80" s="366">
        <v>956732.02</v>
      </c>
      <c r="AJ80" s="365">
        <v>3100</v>
      </c>
      <c r="AK80" s="367">
        <v>2945.83</v>
      </c>
      <c r="AL80" s="365">
        <v>0</v>
      </c>
      <c r="AM80" s="324">
        <v>0</v>
      </c>
      <c r="AN80" s="365">
        <v>70200</v>
      </c>
      <c r="AO80" s="324">
        <v>70055</v>
      </c>
      <c r="AP80" s="367">
        <v>542661</v>
      </c>
      <c r="AQ80" s="324">
        <v>721095.04</v>
      </c>
      <c r="AR80" s="324">
        <v>178434.04000000004</v>
      </c>
      <c r="AS80" s="324">
        <v>203497.22</v>
      </c>
      <c r="AT80" s="324">
        <v>924592.26</v>
      </c>
      <c r="AU80" s="320">
        <v>343997.95</v>
      </c>
      <c r="AV80" s="320">
        <v>580594.31000000006</v>
      </c>
      <c r="AW80" s="369">
        <v>0.4770493914366683</v>
      </c>
      <c r="AX80" s="369">
        <v>0.37205367693646929</v>
      </c>
      <c r="AY80" s="320">
        <v>210474.58</v>
      </c>
      <c r="AZ80" s="807">
        <v>29.829000000000001</v>
      </c>
      <c r="BA80" s="303" t="s">
        <v>24</v>
      </c>
    </row>
    <row r="81" spans="1:53">
      <c r="A81" s="289">
        <v>13073052</v>
      </c>
      <c r="B81" s="288">
        <v>5359</v>
      </c>
      <c r="C81" s="288" t="s">
        <v>104</v>
      </c>
      <c r="D81" s="365">
        <v>457</v>
      </c>
      <c r="E81" s="365">
        <v>293400</v>
      </c>
      <c r="F81" s="324">
        <v>362266.35</v>
      </c>
      <c r="G81" s="365">
        <v>1</v>
      </c>
      <c r="H81" s="324">
        <v>113324.6</v>
      </c>
      <c r="I81" s="324"/>
      <c r="J81" s="301">
        <v>1</v>
      </c>
      <c r="K81" s="305">
        <v>563207.6</v>
      </c>
      <c r="L81" s="298"/>
      <c r="M81" s="365">
        <v>1</v>
      </c>
      <c r="N81" s="324">
        <v>3416858.3</v>
      </c>
      <c r="O81" s="365">
        <v>0</v>
      </c>
      <c r="P81" s="324">
        <v>0</v>
      </c>
      <c r="Q81" s="365">
        <v>1</v>
      </c>
      <c r="R81" s="324">
        <v>220464.47</v>
      </c>
      <c r="S81" s="365">
        <v>400</v>
      </c>
      <c r="T81" s="365">
        <v>0</v>
      </c>
      <c r="U81" s="365">
        <v>400</v>
      </c>
      <c r="V81" s="365">
        <v>0</v>
      </c>
      <c r="W81" s="365">
        <v>400</v>
      </c>
      <c r="X81" s="365">
        <v>0</v>
      </c>
      <c r="Y81" s="365">
        <v>0</v>
      </c>
      <c r="Z81" s="324">
        <v>4601751.8899999997</v>
      </c>
      <c r="AA81" s="324">
        <v>10069.47897155361</v>
      </c>
      <c r="AB81" s="305" t="s">
        <v>28</v>
      </c>
      <c r="AC81" s="305" t="s">
        <v>28</v>
      </c>
      <c r="AD81" s="305" t="s">
        <v>28</v>
      </c>
      <c r="AE81" s="305">
        <v>3911045.97</v>
      </c>
      <c r="AF81" s="324">
        <v>539198</v>
      </c>
      <c r="AG81" s="324">
        <v>113324.6</v>
      </c>
      <c r="AH81" s="366">
        <v>363266.35</v>
      </c>
      <c r="AI81" s="366">
        <v>220464.47</v>
      </c>
      <c r="AJ81" s="365">
        <v>2100</v>
      </c>
      <c r="AK81" s="367">
        <v>2193.33</v>
      </c>
      <c r="AL81" s="365">
        <v>0</v>
      </c>
      <c r="AM81" s="324">
        <v>0</v>
      </c>
      <c r="AN81" s="365">
        <v>12200</v>
      </c>
      <c r="AO81" s="324">
        <v>12177.66</v>
      </c>
      <c r="AP81" s="367">
        <v>257822</v>
      </c>
      <c r="AQ81" s="324">
        <v>401765.17</v>
      </c>
      <c r="AR81" s="324">
        <v>143943.16999999998</v>
      </c>
      <c r="AS81" s="324">
        <v>89228.95</v>
      </c>
      <c r="AT81" s="324">
        <v>490994.12</v>
      </c>
      <c r="AU81" s="320">
        <v>162875.04999999999</v>
      </c>
      <c r="AV81" s="320">
        <v>328119.07</v>
      </c>
      <c r="AW81" s="369">
        <v>0.40539863124521219</v>
      </c>
      <c r="AX81" s="369">
        <v>0.33172505202302627</v>
      </c>
      <c r="AY81" s="320">
        <v>111318.31</v>
      </c>
      <c r="AZ81" s="807">
        <v>29.829000000000001</v>
      </c>
      <c r="BA81" s="303">
        <v>0</v>
      </c>
    </row>
    <row r="82" spans="1:53">
      <c r="A82" s="289">
        <v>13073071</v>
      </c>
      <c r="B82" s="288">
        <v>5359</v>
      </c>
      <c r="C82" s="288" t="s">
        <v>105</v>
      </c>
      <c r="D82" s="365">
        <v>205</v>
      </c>
      <c r="E82" s="365">
        <v>194500</v>
      </c>
      <c r="F82" s="324">
        <v>257382.2</v>
      </c>
      <c r="G82" s="365">
        <v>1</v>
      </c>
      <c r="H82" s="324">
        <v>121522.59</v>
      </c>
      <c r="I82" s="324">
        <v>0</v>
      </c>
      <c r="J82" s="301">
        <v>1</v>
      </c>
      <c r="K82" s="305">
        <v>260180.48000000001</v>
      </c>
      <c r="L82" s="298"/>
      <c r="M82" s="365">
        <v>1</v>
      </c>
      <c r="N82" s="324">
        <v>955649.46</v>
      </c>
      <c r="O82" s="365">
        <v>1</v>
      </c>
      <c r="P82" s="324">
        <v>271624.34999999998</v>
      </c>
      <c r="Q82" s="365">
        <v>0</v>
      </c>
      <c r="R82" s="324">
        <v>0</v>
      </c>
      <c r="S82" s="365">
        <v>350</v>
      </c>
      <c r="T82" s="365">
        <v>0</v>
      </c>
      <c r="U82" s="365">
        <v>350</v>
      </c>
      <c r="V82" s="365">
        <v>0</v>
      </c>
      <c r="W82" s="365">
        <v>400</v>
      </c>
      <c r="X82" s="365">
        <v>0</v>
      </c>
      <c r="Y82" s="365">
        <v>0</v>
      </c>
      <c r="Z82" s="324">
        <v>1571804.48</v>
      </c>
      <c r="AA82" s="324">
        <v>7667.3389268292685</v>
      </c>
      <c r="AB82" s="305" t="s">
        <v>28</v>
      </c>
      <c r="AC82" s="305" t="s">
        <v>28</v>
      </c>
      <c r="AD82" s="305" t="s">
        <v>28</v>
      </c>
      <c r="AE82" s="305">
        <v>1571192.21</v>
      </c>
      <c r="AF82" s="324">
        <v>156699</v>
      </c>
      <c r="AG82" s="324">
        <v>121522.59</v>
      </c>
      <c r="AH82" s="366">
        <v>257382.2</v>
      </c>
      <c r="AI82" s="366">
        <v>-274184.77</v>
      </c>
      <c r="AJ82" s="365">
        <v>700</v>
      </c>
      <c r="AK82" s="367">
        <v>833.94</v>
      </c>
      <c r="AL82" s="365">
        <v>0</v>
      </c>
      <c r="AM82" s="324">
        <v>0</v>
      </c>
      <c r="AN82" s="365">
        <v>6000</v>
      </c>
      <c r="AO82" s="324">
        <v>6675</v>
      </c>
      <c r="AP82" s="367">
        <v>182886</v>
      </c>
      <c r="AQ82" s="324">
        <v>268756.90000000002</v>
      </c>
      <c r="AR82" s="324">
        <v>85870.900000000023</v>
      </c>
      <c r="AS82" s="324">
        <v>3196.02</v>
      </c>
      <c r="AT82" s="324">
        <v>271952.92000000004</v>
      </c>
      <c r="AU82" s="320">
        <v>86834.23</v>
      </c>
      <c r="AV82" s="320">
        <v>185118.69000000006</v>
      </c>
      <c r="AW82" s="369">
        <v>0.32309581633066903</v>
      </c>
      <c r="AX82" s="369">
        <v>0.31929875950587322</v>
      </c>
      <c r="AY82" s="320">
        <v>72702.080000000002</v>
      </c>
      <c r="AZ82" s="807">
        <v>29.829000000000001</v>
      </c>
      <c r="BA82" s="303">
        <v>0.06</v>
      </c>
    </row>
    <row r="83" spans="1:53">
      <c r="A83" s="289">
        <v>13073078</v>
      </c>
      <c r="B83" s="288">
        <v>5359</v>
      </c>
      <c r="C83" s="288" t="s">
        <v>106</v>
      </c>
      <c r="D83" s="365">
        <v>2422</v>
      </c>
      <c r="E83" s="365">
        <v>-719500</v>
      </c>
      <c r="F83" s="324">
        <v>-628273.21</v>
      </c>
      <c r="G83" s="365">
        <v>0</v>
      </c>
      <c r="H83" s="324">
        <v>0</v>
      </c>
      <c r="I83" s="324">
        <v>-757406.57</v>
      </c>
      <c r="J83" s="301">
        <v>0</v>
      </c>
      <c r="K83" s="305">
        <v>0</v>
      </c>
      <c r="L83" s="298">
        <v>2014</v>
      </c>
      <c r="M83" s="365">
        <v>1</v>
      </c>
      <c r="N83" s="324">
        <v>8799843.8699999992</v>
      </c>
      <c r="O83" s="365">
        <v>1</v>
      </c>
      <c r="P83" s="324">
        <v>158353.57</v>
      </c>
      <c r="Q83" s="365">
        <v>0</v>
      </c>
      <c r="R83" s="324">
        <v>0</v>
      </c>
      <c r="S83" s="365">
        <v>300</v>
      </c>
      <c r="T83" s="365">
        <v>0</v>
      </c>
      <c r="U83" s="365">
        <v>375</v>
      </c>
      <c r="V83" s="365">
        <v>0</v>
      </c>
      <c r="W83" s="365">
        <v>300</v>
      </c>
      <c r="X83" s="365">
        <v>0</v>
      </c>
      <c r="Y83" s="365">
        <v>0</v>
      </c>
      <c r="Z83" s="324">
        <v>1401729.97</v>
      </c>
      <c r="AA83" s="324">
        <v>578.74895540875309</v>
      </c>
      <c r="AB83" s="305" t="s">
        <v>28</v>
      </c>
      <c r="AC83" s="305" t="s">
        <v>28</v>
      </c>
      <c r="AD83" s="305" t="s">
        <v>28</v>
      </c>
      <c r="AE83" s="305">
        <v>8449654.9600000009</v>
      </c>
      <c r="AF83" s="324">
        <v>-318376</v>
      </c>
      <c r="AG83" s="324">
        <v>-628273.21</v>
      </c>
      <c r="AH83" s="366">
        <v>-628273.21</v>
      </c>
      <c r="AI83" s="366">
        <v>-158353.57</v>
      </c>
      <c r="AJ83" s="365">
        <v>8700</v>
      </c>
      <c r="AK83" s="367">
        <v>8456.84</v>
      </c>
      <c r="AL83" s="365">
        <v>0</v>
      </c>
      <c r="AM83" s="324">
        <v>0</v>
      </c>
      <c r="AN83" s="365">
        <v>0</v>
      </c>
      <c r="AO83" s="324">
        <v>0</v>
      </c>
      <c r="AP83" s="367">
        <v>1690495</v>
      </c>
      <c r="AQ83" s="324">
        <v>1326561.2</v>
      </c>
      <c r="AR83" s="324">
        <v>-363933.80000000005</v>
      </c>
      <c r="AS83" s="324">
        <v>295354.90000000002</v>
      </c>
      <c r="AT83" s="324">
        <v>1621916.1</v>
      </c>
      <c r="AU83" s="320">
        <v>1046807.95</v>
      </c>
      <c r="AV83" s="320">
        <v>575108.15000000014</v>
      </c>
      <c r="AW83" s="369">
        <v>0.78911395116938443</v>
      </c>
      <c r="AX83" s="369">
        <v>0.64541436514502804</v>
      </c>
      <c r="AY83" s="320">
        <v>558180.89</v>
      </c>
      <c r="AZ83" s="807">
        <v>29.829000000000001</v>
      </c>
      <c r="BA83" s="303">
        <v>0.73</v>
      </c>
    </row>
    <row r="84" spans="1:53">
      <c r="A84" s="289">
        <v>13073101</v>
      </c>
      <c r="B84" s="288">
        <v>5359</v>
      </c>
      <c r="C84" s="288" t="s">
        <v>107</v>
      </c>
      <c r="D84" s="365">
        <v>1111</v>
      </c>
      <c r="E84" s="365">
        <v>97700</v>
      </c>
      <c r="F84" s="324">
        <v>121515.31</v>
      </c>
      <c r="G84" s="365">
        <v>0</v>
      </c>
      <c r="H84" s="324">
        <v>0</v>
      </c>
      <c r="I84" s="324">
        <v>-212450.98</v>
      </c>
      <c r="J84" s="301">
        <v>0</v>
      </c>
      <c r="K84" s="305">
        <v>0</v>
      </c>
      <c r="L84" s="298">
        <v>2015</v>
      </c>
      <c r="M84" s="365">
        <v>1</v>
      </c>
      <c r="N84" s="324">
        <v>644582.04</v>
      </c>
      <c r="O84" s="365">
        <v>0</v>
      </c>
      <c r="P84" s="324">
        <v>0</v>
      </c>
      <c r="Q84" s="365">
        <v>1</v>
      </c>
      <c r="R84" s="324">
        <v>224459.96</v>
      </c>
      <c r="S84" s="365">
        <v>400</v>
      </c>
      <c r="T84" s="365">
        <v>0</v>
      </c>
      <c r="U84" s="365">
        <v>400</v>
      </c>
      <c r="V84" s="365">
        <v>0</v>
      </c>
      <c r="W84" s="365">
        <v>375</v>
      </c>
      <c r="X84" s="365">
        <v>0</v>
      </c>
      <c r="Y84" s="365">
        <v>0</v>
      </c>
      <c r="Z84" s="324">
        <v>8953986.9299999997</v>
      </c>
      <c r="AA84" s="324">
        <v>8059.3941764176416</v>
      </c>
      <c r="AB84" s="305" t="s">
        <v>28</v>
      </c>
      <c r="AC84" s="305" t="s">
        <v>28</v>
      </c>
      <c r="AD84" s="305" t="s">
        <v>28</v>
      </c>
      <c r="AE84" s="305">
        <v>365625</v>
      </c>
      <c r="AF84" s="324">
        <v>247519</v>
      </c>
      <c r="AG84" s="324">
        <v>-235700</v>
      </c>
      <c r="AH84" s="366">
        <v>121515.31</v>
      </c>
      <c r="AI84" s="366">
        <v>224459.96</v>
      </c>
      <c r="AJ84" s="365">
        <v>4900</v>
      </c>
      <c r="AK84" s="367">
        <v>4699.34</v>
      </c>
      <c r="AL84" s="365">
        <v>0</v>
      </c>
      <c r="AM84" s="324">
        <v>0</v>
      </c>
      <c r="AN84" s="365">
        <v>10800</v>
      </c>
      <c r="AO84" s="324">
        <v>14266.36</v>
      </c>
      <c r="AP84" s="367">
        <v>700629</v>
      </c>
      <c r="AQ84" s="324">
        <v>666112.12</v>
      </c>
      <c r="AR84" s="324">
        <v>-34516.880000000005</v>
      </c>
      <c r="AS84" s="324">
        <v>176469.7</v>
      </c>
      <c r="AT84" s="324">
        <v>842581.82000000007</v>
      </c>
      <c r="AU84" s="320">
        <v>445619.02</v>
      </c>
      <c r="AV84" s="320">
        <v>396962.80000000005</v>
      </c>
      <c r="AW84" s="369">
        <v>0.66898500510694814</v>
      </c>
      <c r="AX84" s="369">
        <v>0.52887329090485236</v>
      </c>
      <c r="AY84" s="320">
        <v>259345.92000000001</v>
      </c>
      <c r="AZ84" s="807">
        <v>29.829000000000001</v>
      </c>
      <c r="BA84" s="303">
        <v>0.14000000000000001</v>
      </c>
    </row>
    <row r="85" spans="1:53">
      <c r="A85" s="289">
        <v>13073007</v>
      </c>
      <c r="B85" s="288">
        <v>5360</v>
      </c>
      <c r="C85" s="288" t="s">
        <v>108</v>
      </c>
      <c r="D85" s="309">
        <v>1723</v>
      </c>
      <c r="E85" s="329">
        <v>148680</v>
      </c>
      <c r="F85" s="328">
        <v>247255.65</v>
      </c>
      <c r="G85" s="301" t="s">
        <v>24</v>
      </c>
      <c r="H85" s="328">
        <v>156578.13</v>
      </c>
      <c r="I85" s="328" t="s">
        <v>24</v>
      </c>
      <c r="J85" s="301">
        <v>0</v>
      </c>
      <c r="K85" s="328">
        <v>0</v>
      </c>
      <c r="L85" s="321">
        <v>2012</v>
      </c>
      <c r="M85" s="301">
        <v>0</v>
      </c>
      <c r="N85" s="328">
        <v>0</v>
      </c>
      <c r="O85" s="301">
        <v>1</v>
      </c>
      <c r="P85" s="328">
        <v>-872005.40700000001</v>
      </c>
      <c r="Q85" s="301">
        <v>1</v>
      </c>
      <c r="R85" s="328">
        <v>11558.059999999998</v>
      </c>
      <c r="S85" s="301">
        <v>900</v>
      </c>
      <c r="T85" s="321">
        <v>0</v>
      </c>
      <c r="U85" s="330">
        <v>400</v>
      </c>
      <c r="V85" s="321">
        <v>0</v>
      </c>
      <c r="W85" s="330">
        <v>450</v>
      </c>
      <c r="X85" s="301">
        <v>0</v>
      </c>
      <c r="Y85" s="301">
        <v>0</v>
      </c>
      <c r="Z85" s="328">
        <v>1628321.11</v>
      </c>
      <c r="AA85" s="328">
        <v>945.04997678467794</v>
      </c>
      <c r="AB85" s="321" t="s">
        <v>32</v>
      </c>
      <c r="AC85" s="321" t="s">
        <v>32</v>
      </c>
      <c r="AD85" s="321" t="s">
        <v>28</v>
      </c>
      <c r="AE85" s="328" t="s">
        <v>24</v>
      </c>
      <c r="AF85" s="305" t="s">
        <v>24</v>
      </c>
      <c r="AG85" s="305" t="s">
        <v>215</v>
      </c>
      <c r="AH85" s="305" t="s">
        <v>24</v>
      </c>
      <c r="AI85" s="361">
        <v>-860447.34700000007</v>
      </c>
      <c r="AJ85" s="329">
        <v>7800</v>
      </c>
      <c r="AK85" s="362">
        <v>7364.73</v>
      </c>
      <c r="AL85" s="329">
        <v>4000</v>
      </c>
      <c r="AM85" s="328">
        <v>4200</v>
      </c>
      <c r="AN85" s="329">
        <v>0</v>
      </c>
      <c r="AO85" s="361">
        <v>0</v>
      </c>
      <c r="AP85" s="311">
        <v>693055.48</v>
      </c>
      <c r="AQ85" s="328">
        <v>872015.72</v>
      </c>
      <c r="AR85" s="328">
        <v>178960.24</v>
      </c>
      <c r="AS85" s="328">
        <v>489248.3</v>
      </c>
      <c r="AT85" s="305">
        <v>1361264.02</v>
      </c>
      <c r="AU85" s="328">
        <v>569508.61</v>
      </c>
      <c r="AV85" s="328">
        <v>791755.41</v>
      </c>
      <c r="AW85" s="358">
        <v>0.65309443045361615</v>
      </c>
      <c r="AX85" s="358">
        <v>0.41836748906358368</v>
      </c>
      <c r="AY85" s="305" t="s">
        <v>24</v>
      </c>
      <c r="AZ85" s="808">
        <v>20.54</v>
      </c>
      <c r="BA85" s="303" t="s">
        <v>24</v>
      </c>
    </row>
    <row r="86" spans="1:53">
      <c r="A86" s="289">
        <v>13073015</v>
      </c>
      <c r="B86" s="288">
        <v>5360</v>
      </c>
      <c r="C86" s="288" t="s">
        <v>109</v>
      </c>
      <c r="D86" s="301">
        <v>985</v>
      </c>
      <c r="E86" s="329">
        <v>-244200</v>
      </c>
      <c r="F86" s="328">
        <v>-288402.13</v>
      </c>
      <c r="G86" s="301" t="s">
        <v>24</v>
      </c>
      <c r="H86" s="328" t="s">
        <v>24</v>
      </c>
      <c r="I86" s="328">
        <v>334949.71999999997</v>
      </c>
      <c r="J86" s="301">
        <v>0</v>
      </c>
      <c r="K86" s="328">
        <v>0</v>
      </c>
      <c r="L86" s="321">
        <v>2014</v>
      </c>
      <c r="M86" s="301">
        <v>0</v>
      </c>
      <c r="N86" s="328">
        <v>0</v>
      </c>
      <c r="O86" s="301">
        <v>1</v>
      </c>
      <c r="P86" s="328">
        <v>-472471.24</v>
      </c>
      <c r="Q86" s="301">
        <v>0</v>
      </c>
      <c r="R86" s="360" t="s">
        <v>24</v>
      </c>
      <c r="S86" s="301">
        <v>300</v>
      </c>
      <c r="T86" s="321">
        <v>0</v>
      </c>
      <c r="U86" s="330">
        <v>300</v>
      </c>
      <c r="V86" s="321">
        <v>1</v>
      </c>
      <c r="W86" s="330">
        <v>300</v>
      </c>
      <c r="X86" s="301">
        <v>1</v>
      </c>
      <c r="Y86" s="301">
        <v>0</v>
      </c>
      <c r="Z86" s="328">
        <v>1244017.3600000001</v>
      </c>
      <c r="AA86" s="328">
        <v>1262.9617868020305</v>
      </c>
      <c r="AB86" s="321" t="s">
        <v>28</v>
      </c>
      <c r="AC86" s="321" t="s">
        <v>28</v>
      </c>
      <c r="AD86" s="321" t="s">
        <v>28</v>
      </c>
      <c r="AE86" s="328" t="s">
        <v>24</v>
      </c>
      <c r="AF86" s="305" t="s">
        <v>24</v>
      </c>
      <c r="AG86" s="305" t="s">
        <v>215</v>
      </c>
      <c r="AH86" s="305" t="s">
        <v>24</v>
      </c>
      <c r="AI86" s="361">
        <v>-472471.24</v>
      </c>
      <c r="AJ86" s="329">
        <v>3000</v>
      </c>
      <c r="AK86" s="362">
        <v>3081.05</v>
      </c>
      <c r="AL86" s="329">
        <v>0</v>
      </c>
      <c r="AM86" s="328">
        <v>0</v>
      </c>
      <c r="AN86" s="329">
        <v>0</v>
      </c>
      <c r="AO86" s="361">
        <v>0</v>
      </c>
      <c r="AP86" s="305">
        <v>652400.47</v>
      </c>
      <c r="AQ86" s="328">
        <v>545732.68000000005</v>
      </c>
      <c r="AR86" s="328">
        <v>-106667.78999999992</v>
      </c>
      <c r="AS86" s="328">
        <v>139347.78</v>
      </c>
      <c r="AT86" s="305">
        <v>685080.46000000008</v>
      </c>
      <c r="AU86" s="328">
        <v>432556.85</v>
      </c>
      <c r="AV86" s="328">
        <v>252523.6100000001</v>
      </c>
      <c r="AW86" s="358">
        <v>0.7926167258299428</v>
      </c>
      <c r="AX86" s="358">
        <v>0.63139569036898224</v>
      </c>
      <c r="AY86" s="305" t="s">
        <v>24</v>
      </c>
      <c r="AZ86" s="808">
        <v>20.54</v>
      </c>
      <c r="BA86" s="303" t="s">
        <v>24</v>
      </c>
    </row>
    <row r="87" spans="1:53">
      <c r="A87" s="289">
        <v>13073016</v>
      </c>
      <c r="B87" s="288">
        <v>5360</v>
      </c>
      <c r="C87" s="288" t="s">
        <v>110</v>
      </c>
      <c r="D87" s="301">
        <v>498</v>
      </c>
      <c r="E87" s="329">
        <v>-78800</v>
      </c>
      <c r="F87" s="328">
        <v>-11130.04</v>
      </c>
      <c r="G87" s="301" t="s">
        <v>24</v>
      </c>
      <c r="H87" s="328" t="s">
        <v>24</v>
      </c>
      <c r="I87" s="328">
        <v>344.9199999999837</v>
      </c>
      <c r="J87" s="301">
        <v>1</v>
      </c>
      <c r="K87" s="328">
        <v>228228.69</v>
      </c>
      <c r="L87" s="321" t="s">
        <v>24</v>
      </c>
      <c r="M87" s="301">
        <v>0</v>
      </c>
      <c r="N87" s="328">
        <v>0</v>
      </c>
      <c r="O87" s="301">
        <v>0</v>
      </c>
      <c r="P87" s="328">
        <v>0</v>
      </c>
      <c r="Q87" s="301">
        <v>1</v>
      </c>
      <c r="R87" s="328">
        <v>306630.69</v>
      </c>
      <c r="S87" s="301">
        <v>300</v>
      </c>
      <c r="T87" s="321">
        <v>0</v>
      </c>
      <c r="U87" s="330">
        <v>320</v>
      </c>
      <c r="V87" s="321">
        <v>1</v>
      </c>
      <c r="W87" s="330">
        <v>270</v>
      </c>
      <c r="X87" s="301">
        <v>1</v>
      </c>
      <c r="Y87" s="301">
        <v>0</v>
      </c>
      <c r="Z87" s="328">
        <v>61982.06</v>
      </c>
      <c r="AA87" s="328">
        <v>124.46196787148594</v>
      </c>
      <c r="AB87" s="321" t="s">
        <v>28</v>
      </c>
      <c r="AC87" s="321" t="s">
        <v>28</v>
      </c>
      <c r="AD87" s="321" t="s">
        <v>28</v>
      </c>
      <c r="AE87" s="328" t="s">
        <v>24</v>
      </c>
      <c r="AF87" s="305" t="s">
        <v>24</v>
      </c>
      <c r="AG87" s="305" t="s">
        <v>214</v>
      </c>
      <c r="AH87" s="305" t="s">
        <v>24</v>
      </c>
      <c r="AI87" s="361">
        <v>306630.69</v>
      </c>
      <c r="AJ87" s="329">
        <v>1500</v>
      </c>
      <c r="AK87" s="362">
        <v>1769.24</v>
      </c>
      <c r="AL87" s="329">
        <v>0</v>
      </c>
      <c r="AM87" s="328">
        <v>0</v>
      </c>
      <c r="AN87" s="329">
        <v>0</v>
      </c>
      <c r="AO87" s="361">
        <v>0</v>
      </c>
      <c r="AP87" s="305">
        <v>161802.9</v>
      </c>
      <c r="AQ87" s="328">
        <v>164978.12</v>
      </c>
      <c r="AR87" s="328">
        <v>3175.2200000000012</v>
      </c>
      <c r="AS87" s="328">
        <v>162504.38</v>
      </c>
      <c r="AT87" s="305">
        <v>327482.5</v>
      </c>
      <c r="AU87" s="328">
        <v>159244.22</v>
      </c>
      <c r="AV87" s="328">
        <v>168238.28</v>
      </c>
      <c r="AW87" s="358">
        <v>0.96524448211678016</v>
      </c>
      <c r="AX87" s="358">
        <v>0.48626787690945317</v>
      </c>
      <c r="AY87" s="305" t="s">
        <v>24</v>
      </c>
      <c r="AZ87" s="808">
        <v>20.54</v>
      </c>
      <c r="BA87" s="303" t="s">
        <v>24</v>
      </c>
    </row>
    <row r="88" spans="1:53">
      <c r="A88" s="289">
        <v>13073020</v>
      </c>
      <c r="B88" s="288">
        <v>5360</v>
      </c>
      <c r="C88" s="288" t="s">
        <v>111</v>
      </c>
      <c r="D88" s="301">
        <v>239</v>
      </c>
      <c r="E88" s="329">
        <v>-30560</v>
      </c>
      <c r="F88" s="328">
        <v>12044.59</v>
      </c>
      <c r="G88" s="301" t="s">
        <v>24</v>
      </c>
      <c r="H88" s="328">
        <v>17094</v>
      </c>
      <c r="I88" s="328" t="s">
        <v>24</v>
      </c>
      <c r="J88" s="301">
        <v>1</v>
      </c>
      <c r="K88" s="328">
        <v>247487.24</v>
      </c>
      <c r="L88" s="321" t="s">
        <v>24</v>
      </c>
      <c r="M88" s="301">
        <v>0</v>
      </c>
      <c r="N88" s="328">
        <v>0</v>
      </c>
      <c r="O88" s="301">
        <v>0</v>
      </c>
      <c r="P88" s="328">
        <v>0</v>
      </c>
      <c r="Q88" s="301">
        <v>1</v>
      </c>
      <c r="R88" s="328">
        <v>174475.38</v>
      </c>
      <c r="S88" s="301">
        <v>200</v>
      </c>
      <c r="T88" s="321">
        <v>1</v>
      </c>
      <c r="U88" s="330">
        <v>300</v>
      </c>
      <c r="V88" s="321">
        <v>1</v>
      </c>
      <c r="W88" s="330">
        <v>300</v>
      </c>
      <c r="X88" s="301">
        <v>1</v>
      </c>
      <c r="Y88" s="301">
        <v>1</v>
      </c>
      <c r="Z88" s="328">
        <v>61558.6</v>
      </c>
      <c r="AA88" s="328">
        <v>257.56736401673641</v>
      </c>
      <c r="AB88" s="321" t="s">
        <v>28</v>
      </c>
      <c r="AC88" s="321" t="s">
        <v>28</v>
      </c>
      <c r="AD88" s="321" t="s">
        <v>28</v>
      </c>
      <c r="AE88" s="328" t="s">
        <v>24</v>
      </c>
      <c r="AF88" s="305" t="s">
        <v>24</v>
      </c>
      <c r="AG88" s="305" t="s">
        <v>214</v>
      </c>
      <c r="AH88" s="305" t="s">
        <v>24</v>
      </c>
      <c r="AI88" s="361">
        <v>174475.38</v>
      </c>
      <c r="AJ88" s="329">
        <v>1000</v>
      </c>
      <c r="AK88" s="362">
        <v>1507.53</v>
      </c>
      <c r="AL88" s="329">
        <v>0</v>
      </c>
      <c r="AM88" s="328">
        <v>0</v>
      </c>
      <c r="AN88" s="329">
        <v>0</v>
      </c>
      <c r="AO88" s="361">
        <v>0</v>
      </c>
      <c r="AP88" s="305">
        <v>104006.21</v>
      </c>
      <c r="AQ88" s="328">
        <v>133632.54999999999</v>
      </c>
      <c r="AR88" s="328">
        <v>29626.339999999982</v>
      </c>
      <c r="AS88" s="328">
        <v>63552.43</v>
      </c>
      <c r="AT88" s="305">
        <v>197184.97999999998</v>
      </c>
      <c r="AU88" s="328">
        <v>75493.61</v>
      </c>
      <c r="AV88" s="328">
        <v>121691.36999999998</v>
      </c>
      <c r="AW88" s="358">
        <v>0.56493429183234178</v>
      </c>
      <c r="AX88" s="358">
        <v>0.38285679771349729</v>
      </c>
      <c r="AY88" s="305" t="s">
        <v>24</v>
      </c>
      <c r="AZ88" s="808">
        <v>20.54</v>
      </c>
      <c r="BA88" s="303" t="s">
        <v>24</v>
      </c>
    </row>
    <row r="89" spans="1:53">
      <c r="A89" s="289">
        <v>13073022</v>
      </c>
      <c r="B89" s="288">
        <v>5360</v>
      </c>
      <c r="C89" s="288" t="s">
        <v>112</v>
      </c>
      <c r="D89" s="301">
        <v>764</v>
      </c>
      <c r="E89" s="329">
        <v>-116960</v>
      </c>
      <c r="F89" s="328">
        <v>1799.2</v>
      </c>
      <c r="G89" s="301" t="s">
        <v>24</v>
      </c>
      <c r="H89" s="360" t="s">
        <v>24</v>
      </c>
      <c r="I89" s="328">
        <v>61245.880000000005</v>
      </c>
      <c r="J89" s="301">
        <v>1</v>
      </c>
      <c r="K89" s="328">
        <v>183595.54</v>
      </c>
      <c r="L89" s="321" t="s">
        <v>24</v>
      </c>
      <c r="M89" s="301">
        <v>0</v>
      </c>
      <c r="N89" s="328">
        <v>0</v>
      </c>
      <c r="O89" s="301">
        <v>0</v>
      </c>
      <c r="P89" s="328">
        <v>0</v>
      </c>
      <c r="Q89" s="301">
        <v>1</v>
      </c>
      <c r="R89" s="328">
        <v>290619.88</v>
      </c>
      <c r="S89" s="301">
        <v>300</v>
      </c>
      <c r="T89" s="321">
        <v>0</v>
      </c>
      <c r="U89" s="330">
        <v>350</v>
      </c>
      <c r="V89" s="321">
        <v>0</v>
      </c>
      <c r="W89" s="330">
        <v>318</v>
      </c>
      <c r="X89" s="301">
        <v>0</v>
      </c>
      <c r="Y89" s="301">
        <v>0</v>
      </c>
      <c r="Z89" s="328">
        <v>204779.83</v>
      </c>
      <c r="AA89" s="328">
        <v>268.03642670157069</v>
      </c>
      <c r="AB89" s="321" t="s">
        <v>28</v>
      </c>
      <c r="AC89" s="321" t="s">
        <v>28</v>
      </c>
      <c r="AD89" s="321" t="s">
        <v>28</v>
      </c>
      <c r="AE89" s="328" t="s">
        <v>24</v>
      </c>
      <c r="AF89" s="305" t="s">
        <v>24</v>
      </c>
      <c r="AG89" s="305" t="s">
        <v>214</v>
      </c>
      <c r="AH89" s="305" t="s">
        <v>24</v>
      </c>
      <c r="AI89" s="361">
        <v>290619.88</v>
      </c>
      <c r="AJ89" s="329">
        <v>3500</v>
      </c>
      <c r="AK89" s="362">
        <v>3467.03</v>
      </c>
      <c r="AL89" s="329">
        <v>0</v>
      </c>
      <c r="AM89" s="328">
        <v>0</v>
      </c>
      <c r="AN89" s="329">
        <v>1200</v>
      </c>
      <c r="AO89" s="361">
        <v>1938.44</v>
      </c>
      <c r="AP89" s="305">
        <v>329488.65000000002</v>
      </c>
      <c r="AQ89" s="328">
        <v>319585.62</v>
      </c>
      <c r="AR89" s="328">
        <v>-9903.0300000000279</v>
      </c>
      <c r="AS89" s="328">
        <v>204789.19</v>
      </c>
      <c r="AT89" s="305">
        <v>524374.81000000006</v>
      </c>
      <c r="AU89" s="328">
        <v>271159.01</v>
      </c>
      <c r="AV89" s="328">
        <v>253215.80000000005</v>
      </c>
      <c r="AW89" s="358">
        <v>0.84847062267695272</v>
      </c>
      <c r="AX89" s="358">
        <v>0.51710914565098953</v>
      </c>
      <c r="AY89" s="305" t="s">
        <v>24</v>
      </c>
      <c r="AZ89" s="808">
        <v>20.54</v>
      </c>
      <c r="BA89" s="303" t="s">
        <v>24</v>
      </c>
    </row>
    <row r="90" spans="1:53">
      <c r="A90" s="289">
        <v>13073032</v>
      </c>
      <c r="B90" s="288">
        <v>5360</v>
      </c>
      <c r="C90" s="288" t="s">
        <v>113</v>
      </c>
      <c r="D90" s="301">
        <v>515</v>
      </c>
      <c r="E90" s="329">
        <v>-89360</v>
      </c>
      <c r="F90" s="328">
        <v>35974.1</v>
      </c>
      <c r="G90" s="301" t="s">
        <v>24</v>
      </c>
      <c r="H90" s="328">
        <v>7333.1100000000006</v>
      </c>
      <c r="I90" s="328" t="s">
        <v>24</v>
      </c>
      <c r="J90" s="301">
        <v>1</v>
      </c>
      <c r="K90" s="328">
        <v>293111.09999999998</v>
      </c>
      <c r="L90" s="321" t="s">
        <v>24</v>
      </c>
      <c r="M90" s="301">
        <v>0</v>
      </c>
      <c r="N90" s="328">
        <v>0</v>
      </c>
      <c r="O90" s="301">
        <v>0</v>
      </c>
      <c r="P90" s="328">
        <v>0</v>
      </c>
      <c r="Q90" s="301">
        <v>1</v>
      </c>
      <c r="R90" s="328">
        <v>87328.22000000003</v>
      </c>
      <c r="S90" s="301">
        <v>300</v>
      </c>
      <c r="T90" s="321">
        <v>0</v>
      </c>
      <c r="U90" s="330">
        <v>340</v>
      </c>
      <c r="V90" s="321">
        <v>1</v>
      </c>
      <c r="W90" s="330">
        <v>303</v>
      </c>
      <c r="X90" s="301">
        <v>1</v>
      </c>
      <c r="Y90" s="301">
        <v>0</v>
      </c>
      <c r="Z90" s="328">
        <v>7239.31</v>
      </c>
      <c r="AA90" s="328">
        <v>14.056912621359224</v>
      </c>
      <c r="AB90" s="321" t="s">
        <v>28</v>
      </c>
      <c r="AC90" s="321" t="s">
        <v>28</v>
      </c>
      <c r="AD90" s="321" t="s">
        <v>28</v>
      </c>
      <c r="AE90" s="328" t="s">
        <v>24</v>
      </c>
      <c r="AF90" s="305" t="s">
        <v>24</v>
      </c>
      <c r="AG90" s="305" t="s">
        <v>214</v>
      </c>
      <c r="AH90" s="305" t="s">
        <v>24</v>
      </c>
      <c r="AI90" s="361">
        <v>87328.22000000003</v>
      </c>
      <c r="AJ90" s="329">
        <v>2500</v>
      </c>
      <c r="AK90" s="362">
        <v>2604.09</v>
      </c>
      <c r="AL90" s="329">
        <v>0</v>
      </c>
      <c r="AM90" s="328">
        <v>0</v>
      </c>
      <c r="AN90" s="329">
        <v>0</v>
      </c>
      <c r="AO90" s="361">
        <v>0</v>
      </c>
      <c r="AP90" s="305">
        <v>262447.06</v>
      </c>
      <c r="AQ90" s="328">
        <v>289272.28000000003</v>
      </c>
      <c r="AR90" s="328">
        <v>26825.22000000003</v>
      </c>
      <c r="AS90" s="328">
        <v>115944.57</v>
      </c>
      <c r="AT90" s="305">
        <v>405216.85000000003</v>
      </c>
      <c r="AU90" s="328">
        <v>166468.22</v>
      </c>
      <c r="AV90" s="328">
        <v>238748.63000000003</v>
      </c>
      <c r="AW90" s="358">
        <v>0.57547242342059179</v>
      </c>
      <c r="AX90" s="358">
        <v>0.4108126796800281</v>
      </c>
      <c r="AY90" s="305" t="s">
        <v>24</v>
      </c>
      <c r="AZ90" s="808">
        <v>20.54</v>
      </c>
      <c r="BA90" s="303" t="s">
        <v>24</v>
      </c>
    </row>
    <row r="91" spans="1:53">
      <c r="A91" s="289">
        <v>13073033</v>
      </c>
      <c r="B91" s="288">
        <v>5360</v>
      </c>
      <c r="C91" s="288" t="s">
        <v>114</v>
      </c>
      <c r="D91" s="301">
        <v>566</v>
      </c>
      <c r="E91" s="329">
        <v>-155170</v>
      </c>
      <c r="F91" s="328">
        <v>-76135.61</v>
      </c>
      <c r="G91" s="301" t="s">
        <v>24</v>
      </c>
      <c r="H91" s="328" t="s">
        <v>24</v>
      </c>
      <c r="I91" s="328">
        <v>100507</v>
      </c>
      <c r="J91" s="301">
        <v>0</v>
      </c>
      <c r="K91" s="328">
        <v>0</v>
      </c>
      <c r="L91" s="321">
        <v>2015</v>
      </c>
      <c r="M91" s="301">
        <v>0</v>
      </c>
      <c r="N91" s="328">
        <v>0</v>
      </c>
      <c r="O91" s="301">
        <v>0</v>
      </c>
      <c r="P91" s="328">
        <v>0</v>
      </c>
      <c r="Q91" s="301">
        <v>1</v>
      </c>
      <c r="R91" s="328">
        <v>31093.09</v>
      </c>
      <c r="S91" s="301">
        <v>300</v>
      </c>
      <c r="T91" s="321">
        <v>0</v>
      </c>
      <c r="U91" s="330">
        <v>320</v>
      </c>
      <c r="V91" s="321">
        <v>1</v>
      </c>
      <c r="W91" s="330">
        <v>300</v>
      </c>
      <c r="X91" s="301">
        <v>1</v>
      </c>
      <c r="Y91" s="301">
        <v>0</v>
      </c>
      <c r="Z91" s="328">
        <v>180150.82</v>
      </c>
      <c r="AA91" s="328">
        <v>318.28766784452296</v>
      </c>
      <c r="AB91" s="321" t="s">
        <v>28</v>
      </c>
      <c r="AC91" s="321" t="s">
        <v>28</v>
      </c>
      <c r="AD91" s="321" t="s">
        <v>28</v>
      </c>
      <c r="AE91" s="328" t="s">
        <v>24</v>
      </c>
      <c r="AF91" s="305" t="s">
        <v>24</v>
      </c>
      <c r="AG91" s="305" t="s">
        <v>214</v>
      </c>
      <c r="AH91" s="305" t="s">
        <v>24</v>
      </c>
      <c r="AI91" s="361">
        <v>31093.09</v>
      </c>
      <c r="AJ91" s="329">
        <v>2400</v>
      </c>
      <c r="AK91" s="362">
        <v>2283.52</v>
      </c>
      <c r="AL91" s="329">
        <v>0</v>
      </c>
      <c r="AM91" s="328">
        <v>0</v>
      </c>
      <c r="AN91" s="329">
        <v>0</v>
      </c>
      <c r="AO91" s="361">
        <v>0</v>
      </c>
      <c r="AP91" s="305">
        <v>208912.08</v>
      </c>
      <c r="AQ91" s="328">
        <v>212648.66</v>
      </c>
      <c r="AR91" s="328">
        <v>3736.5800000000163</v>
      </c>
      <c r="AS91" s="328">
        <v>179792.53</v>
      </c>
      <c r="AT91" s="305">
        <v>392441.19</v>
      </c>
      <c r="AU91" s="328">
        <v>193772.01</v>
      </c>
      <c r="AV91" s="328">
        <v>198669.18</v>
      </c>
      <c r="AW91" s="358">
        <v>0.91123080672128387</v>
      </c>
      <c r="AX91" s="358">
        <v>0.49376063200705311</v>
      </c>
      <c r="AY91" s="305" t="s">
        <v>24</v>
      </c>
      <c r="AZ91" s="808">
        <v>20.54</v>
      </c>
      <c r="BA91" s="303" t="s">
        <v>24</v>
      </c>
    </row>
    <row r="92" spans="1:53">
      <c r="A92" s="289">
        <v>13073039</v>
      </c>
      <c r="B92" s="288">
        <v>5360</v>
      </c>
      <c r="C92" s="288" t="s">
        <v>115</v>
      </c>
      <c r="D92" s="301">
        <v>134</v>
      </c>
      <c r="E92" s="329">
        <v>-51520</v>
      </c>
      <c r="F92" s="328">
        <v>-44202.17</v>
      </c>
      <c r="G92" s="301" t="s">
        <v>24</v>
      </c>
      <c r="H92" s="328" t="s">
        <v>24</v>
      </c>
      <c r="I92" s="328">
        <v>45876.25</v>
      </c>
      <c r="J92" s="301">
        <v>0</v>
      </c>
      <c r="K92" s="328">
        <v>0</v>
      </c>
      <c r="L92" s="321">
        <v>2013</v>
      </c>
      <c r="M92" s="301">
        <v>0</v>
      </c>
      <c r="N92" s="328">
        <v>0</v>
      </c>
      <c r="O92" s="301">
        <v>1</v>
      </c>
      <c r="P92" s="328">
        <v>-182437.27</v>
      </c>
      <c r="Q92" s="301">
        <v>0</v>
      </c>
      <c r="R92" s="360" t="s">
        <v>24</v>
      </c>
      <c r="S92" s="301">
        <v>300</v>
      </c>
      <c r="T92" s="321">
        <v>0</v>
      </c>
      <c r="U92" s="330">
        <v>350</v>
      </c>
      <c r="V92" s="321">
        <v>0</v>
      </c>
      <c r="W92" s="330">
        <v>330</v>
      </c>
      <c r="X92" s="301">
        <v>0</v>
      </c>
      <c r="Y92" s="301">
        <v>0</v>
      </c>
      <c r="Z92" s="328">
        <v>84978.22</v>
      </c>
      <c r="AA92" s="328">
        <v>634.16582089552242</v>
      </c>
      <c r="AB92" s="321" t="s">
        <v>32</v>
      </c>
      <c r="AC92" s="321" t="s">
        <v>28</v>
      </c>
      <c r="AD92" s="321" t="s">
        <v>28</v>
      </c>
      <c r="AE92" s="328" t="s">
        <v>24</v>
      </c>
      <c r="AF92" s="305" t="s">
        <v>24</v>
      </c>
      <c r="AG92" s="305" t="s">
        <v>215</v>
      </c>
      <c r="AH92" s="305" t="s">
        <v>24</v>
      </c>
      <c r="AI92" s="361">
        <v>-182437.27</v>
      </c>
      <c r="AJ92" s="329">
        <v>800</v>
      </c>
      <c r="AK92" s="362">
        <v>573.83000000000004</v>
      </c>
      <c r="AL92" s="329">
        <v>0</v>
      </c>
      <c r="AM92" s="328">
        <v>0</v>
      </c>
      <c r="AN92" s="329">
        <v>0</v>
      </c>
      <c r="AO92" s="361">
        <v>0</v>
      </c>
      <c r="AP92" s="305">
        <v>118352.32000000001</v>
      </c>
      <c r="AQ92" s="328">
        <v>99733.83</v>
      </c>
      <c r="AR92" s="328">
        <v>-18618.490000000005</v>
      </c>
      <c r="AS92" s="328">
        <v>2883.6</v>
      </c>
      <c r="AT92" s="305">
        <v>102617.43000000001</v>
      </c>
      <c r="AU92" s="328">
        <v>56193.68</v>
      </c>
      <c r="AV92" s="328">
        <v>46423.750000000007</v>
      </c>
      <c r="AW92" s="358">
        <v>0.56343649892919989</v>
      </c>
      <c r="AX92" s="358">
        <v>0.54760365758526597</v>
      </c>
      <c r="AY92" s="305" t="s">
        <v>24</v>
      </c>
      <c r="AZ92" s="808">
        <v>20.54</v>
      </c>
      <c r="BA92" s="303" t="s">
        <v>24</v>
      </c>
    </row>
    <row r="93" spans="1:53">
      <c r="A93" s="289">
        <v>13073050</v>
      </c>
      <c r="B93" s="288">
        <v>5360</v>
      </c>
      <c r="C93" s="288" t="s">
        <v>116</v>
      </c>
      <c r="D93" s="301">
        <v>667</v>
      </c>
      <c r="E93" s="329">
        <v>-243930</v>
      </c>
      <c r="F93" s="328">
        <v>-205274.98</v>
      </c>
      <c r="G93" s="301" t="s">
        <v>24</v>
      </c>
      <c r="H93" s="328" t="s">
        <v>24</v>
      </c>
      <c r="I93" s="328">
        <v>198393.58</v>
      </c>
      <c r="J93" s="301">
        <v>1</v>
      </c>
      <c r="K93" s="328">
        <v>111298.15</v>
      </c>
      <c r="L93" s="321" t="s">
        <v>24</v>
      </c>
      <c r="M93" s="301">
        <v>0</v>
      </c>
      <c r="N93" s="328">
        <v>0</v>
      </c>
      <c r="O93" s="301">
        <v>0</v>
      </c>
      <c r="P93" s="328">
        <v>0</v>
      </c>
      <c r="Q93" s="301">
        <v>1</v>
      </c>
      <c r="R93" s="328">
        <v>160018.01999999999</v>
      </c>
      <c r="S93" s="301">
        <v>350</v>
      </c>
      <c r="T93" s="321">
        <v>0</v>
      </c>
      <c r="U93" s="330">
        <v>350</v>
      </c>
      <c r="V93" s="321">
        <v>0</v>
      </c>
      <c r="W93" s="330">
        <v>320</v>
      </c>
      <c r="X93" s="301">
        <v>0</v>
      </c>
      <c r="Y93" s="301">
        <v>0</v>
      </c>
      <c r="Z93" s="328">
        <v>0</v>
      </c>
      <c r="AA93" s="328">
        <v>0</v>
      </c>
      <c r="AB93" s="321" t="s">
        <v>28</v>
      </c>
      <c r="AC93" s="321" t="s">
        <v>28</v>
      </c>
      <c r="AD93" s="321" t="s">
        <v>28</v>
      </c>
      <c r="AE93" s="328" t="s">
        <v>24</v>
      </c>
      <c r="AF93" s="305" t="s">
        <v>24</v>
      </c>
      <c r="AG93" s="305" t="s">
        <v>214</v>
      </c>
      <c r="AH93" s="305" t="s">
        <v>24</v>
      </c>
      <c r="AI93" s="361">
        <v>160018.01999999999</v>
      </c>
      <c r="AJ93" s="329">
        <v>1900</v>
      </c>
      <c r="AK93" s="362">
        <v>2457.85</v>
      </c>
      <c r="AL93" s="329">
        <v>0</v>
      </c>
      <c r="AM93" s="328">
        <v>0</v>
      </c>
      <c r="AN93" s="329">
        <v>0</v>
      </c>
      <c r="AO93" s="361">
        <v>0</v>
      </c>
      <c r="AP93" s="305">
        <v>490932.97</v>
      </c>
      <c r="AQ93" s="328">
        <v>364530.33</v>
      </c>
      <c r="AR93" s="328">
        <v>-126402.63999999996</v>
      </c>
      <c r="AS93" s="328">
        <v>67433.16</v>
      </c>
      <c r="AT93" s="305">
        <v>431963.49</v>
      </c>
      <c r="AU93" s="328">
        <v>313397.94</v>
      </c>
      <c r="AV93" s="328">
        <v>118565.54999999999</v>
      </c>
      <c r="AW93" s="358">
        <v>0.85973076643581336</v>
      </c>
      <c r="AX93" s="358">
        <v>0.72551951091977707</v>
      </c>
      <c r="AY93" s="305" t="s">
        <v>24</v>
      </c>
      <c r="AZ93" s="808">
        <v>20.54</v>
      </c>
      <c r="BA93" s="303" t="s">
        <v>24</v>
      </c>
    </row>
    <row r="94" spans="1:53">
      <c r="A94" s="289">
        <v>13073093</v>
      </c>
      <c r="B94" s="288">
        <v>5360</v>
      </c>
      <c r="C94" s="288" t="s">
        <v>117</v>
      </c>
      <c r="D94" s="301">
        <v>2629</v>
      </c>
      <c r="E94" s="329">
        <v>-282110</v>
      </c>
      <c r="F94" s="328">
        <v>271539.24</v>
      </c>
      <c r="G94" s="301" t="s">
        <v>24</v>
      </c>
      <c r="H94" s="328">
        <v>334588.13</v>
      </c>
      <c r="I94" s="328" t="s">
        <v>24</v>
      </c>
      <c r="J94" s="301">
        <v>1</v>
      </c>
      <c r="K94" s="328">
        <v>378311.04</v>
      </c>
      <c r="L94" s="321" t="s">
        <v>24</v>
      </c>
      <c r="M94" s="301">
        <v>0</v>
      </c>
      <c r="N94" s="328">
        <v>0</v>
      </c>
      <c r="O94" s="301">
        <v>0</v>
      </c>
      <c r="P94" s="328">
        <v>0</v>
      </c>
      <c r="Q94" s="301">
        <v>1</v>
      </c>
      <c r="R94" s="328">
        <v>978533.13</v>
      </c>
      <c r="S94" s="301">
        <v>270</v>
      </c>
      <c r="T94" s="321">
        <v>1</v>
      </c>
      <c r="U94" s="330">
        <v>360</v>
      </c>
      <c r="V94" s="321">
        <v>0</v>
      </c>
      <c r="W94" s="330">
        <v>320</v>
      </c>
      <c r="X94" s="301">
        <v>0</v>
      </c>
      <c r="Y94" s="301">
        <v>0</v>
      </c>
      <c r="Z94" s="328">
        <v>3440074.64</v>
      </c>
      <c r="AA94" s="328">
        <v>1308.5107036896159</v>
      </c>
      <c r="AB94" s="321" t="s">
        <v>28</v>
      </c>
      <c r="AC94" s="321" t="s">
        <v>28</v>
      </c>
      <c r="AD94" s="321" t="s">
        <v>28</v>
      </c>
      <c r="AE94" s="328" t="s">
        <v>24</v>
      </c>
      <c r="AF94" s="305" t="s">
        <v>24</v>
      </c>
      <c r="AG94" s="305" t="s">
        <v>214</v>
      </c>
      <c r="AH94" s="305" t="s">
        <v>24</v>
      </c>
      <c r="AI94" s="361">
        <v>978533.13</v>
      </c>
      <c r="AJ94" s="329">
        <v>10000</v>
      </c>
      <c r="AK94" s="362">
        <v>9482.18</v>
      </c>
      <c r="AL94" s="329">
        <v>12000</v>
      </c>
      <c r="AM94" s="328">
        <v>17343.669999999998</v>
      </c>
      <c r="AN94" s="329">
        <v>0</v>
      </c>
      <c r="AO94" s="361">
        <v>0</v>
      </c>
      <c r="AP94" s="305">
        <v>918418.48</v>
      </c>
      <c r="AQ94" s="328">
        <v>1127140.6000000001</v>
      </c>
      <c r="AR94" s="328">
        <v>208722.12000000011</v>
      </c>
      <c r="AS94" s="328">
        <v>822687.72</v>
      </c>
      <c r="AT94" s="305">
        <v>1949828.32</v>
      </c>
      <c r="AU94" s="328">
        <v>845329</v>
      </c>
      <c r="AV94" s="328">
        <v>1104499.32</v>
      </c>
      <c r="AW94" s="358">
        <v>0.7499765335398263</v>
      </c>
      <c r="AX94" s="358">
        <v>0.43354022060773023</v>
      </c>
      <c r="AY94" s="305" t="s">
        <v>24</v>
      </c>
      <c r="AZ94" s="808">
        <v>20.54</v>
      </c>
      <c r="BA94" s="303" t="s">
        <v>24</v>
      </c>
    </row>
    <row r="95" spans="1:53">
      <c r="A95" s="289">
        <v>13073001</v>
      </c>
      <c r="B95" s="288">
        <v>5361</v>
      </c>
      <c r="C95" s="288" t="s">
        <v>118</v>
      </c>
      <c r="D95" s="301">
        <v>2081</v>
      </c>
      <c r="E95" s="301">
        <v>359800</v>
      </c>
      <c r="F95" s="305">
        <v>543813</v>
      </c>
      <c r="G95" s="301">
        <v>1</v>
      </c>
      <c r="H95" s="305">
        <v>263063</v>
      </c>
      <c r="I95" s="305" t="s">
        <v>24</v>
      </c>
      <c r="J95" s="301">
        <v>0</v>
      </c>
      <c r="K95" s="305">
        <v>-71953</v>
      </c>
      <c r="L95" s="331">
        <v>2014</v>
      </c>
      <c r="M95" s="301">
        <v>0</v>
      </c>
      <c r="N95" s="305">
        <v>0</v>
      </c>
      <c r="O95" s="301">
        <v>0</v>
      </c>
      <c r="P95" s="305">
        <v>0</v>
      </c>
      <c r="Q95" s="860">
        <v>1</v>
      </c>
      <c r="R95" s="863">
        <v>8067297</v>
      </c>
      <c r="S95" s="301">
        <v>300</v>
      </c>
      <c r="T95" s="301">
        <v>0</v>
      </c>
      <c r="U95" s="301">
        <v>340</v>
      </c>
      <c r="V95" s="301">
        <v>1</v>
      </c>
      <c r="W95" s="301">
        <v>305</v>
      </c>
      <c r="X95" s="301">
        <v>1</v>
      </c>
      <c r="Y95" s="301">
        <v>1</v>
      </c>
      <c r="Z95" s="305">
        <v>221315</v>
      </c>
      <c r="AA95" s="305">
        <v>1067.43</v>
      </c>
      <c r="AB95" s="301" t="s">
        <v>28</v>
      </c>
      <c r="AC95" s="301" t="s">
        <v>28</v>
      </c>
      <c r="AD95" s="301" t="s">
        <v>28</v>
      </c>
      <c r="AE95" s="305">
        <v>4647241</v>
      </c>
      <c r="AF95" s="305">
        <v>436436</v>
      </c>
      <c r="AG95" s="305">
        <v>97388</v>
      </c>
      <c r="AH95" s="332">
        <v>543813</v>
      </c>
      <c r="AI95" s="332">
        <v>97388</v>
      </c>
      <c r="AJ95" s="301">
        <v>8000</v>
      </c>
      <c r="AK95" s="354">
        <v>8334</v>
      </c>
      <c r="AL95" s="301">
        <v>0</v>
      </c>
      <c r="AM95" s="305">
        <v>0</v>
      </c>
      <c r="AN95" s="301">
        <v>0</v>
      </c>
      <c r="AO95" s="332">
        <v>0</v>
      </c>
      <c r="AP95" s="305">
        <v>1308345</v>
      </c>
      <c r="AQ95" s="305">
        <v>1453442</v>
      </c>
      <c r="AR95" s="305">
        <v>145097</v>
      </c>
      <c r="AS95" s="305">
        <v>355047</v>
      </c>
      <c r="AT95" s="305">
        <v>1808489</v>
      </c>
      <c r="AU95" s="302">
        <v>817054</v>
      </c>
      <c r="AV95" s="302">
        <v>991435</v>
      </c>
      <c r="AW95" s="300">
        <v>0.56220000000000003</v>
      </c>
      <c r="AX95" s="300">
        <v>0.45179999999999998</v>
      </c>
      <c r="AY95" s="302">
        <v>212509</v>
      </c>
      <c r="AZ95" s="798">
        <v>13.573</v>
      </c>
      <c r="BA95" s="303">
        <v>0.1</v>
      </c>
    </row>
    <row r="96" spans="1:53">
      <c r="A96" s="289">
        <v>13073075</v>
      </c>
      <c r="B96" s="288">
        <v>5361</v>
      </c>
      <c r="C96" s="288" t="s">
        <v>119</v>
      </c>
      <c r="D96" s="301">
        <v>15103</v>
      </c>
      <c r="E96" s="301">
        <v>-1095300</v>
      </c>
      <c r="F96" s="305">
        <v>104030</v>
      </c>
      <c r="G96" s="1034">
        <v>1</v>
      </c>
      <c r="H96" s="305" t="s">
        <v>24</v>
      </c>
      <c r="I96" s="305">
        <v>641719</v>
      </c>
      <c r="J96" s="301">
        <v>1</v>
      </c>
      <c r="K96" s="305">
        <v>4217332</v>
      </c>
      <c r="L96" s="331" t="s">
        <v>24</v>
      </c>
      <c r="M96" s="301">
        <v>0</v>
      </c>
      <c r="N96" s="305">
        <v>0</v>
      </c>
      <c r="O96" s="301">
        <v>0</v>
      </c>
      <c r="P96" s="305">
        <v>0</v>
      </c>
      <c r="Q96" s="861"/>
      <c r="R96" s="864"/>
      <c r="S96" s="301">
        <v>340</v>
      </c>
      <c r="T96" s="301">
        <v>0</v>
      </c>
      <c r="U96" s="301">
        <v>340</v>
      </c>
      <c r="V96" s="301">
        <v>1</v>
      </c>
      <c r="W96" s="301">
        <v>320</v>
      </c>
      <c r="X96" s="301">
        <v>0</v>
      </c>
      <c r="Y96" s="301">
        <v>0</v>
      </c>
      <c r="Z96" s="305">
        <v>11116116</v>
      </c>
      <c r="AA96" s="305">
        <v>736.02</v>
      </c>
      <c r="AB96" s="301" t="s">
        <v>28</v>
      </c>
      <c r="AC96" s="301" t="s">
        <v>28</v>
      </c>
      <c r="AD96" s="301" t="s">
        <v>28</v>
      </c>
      <c r="AE96" s="305">
        <v>93256235</v>
      </c>
      <c r="AF96" s="305">
        <v>0</v>
      </c>
      <c r="AG96" s="305">
        <v>8187401</v>
      </c>
      <c r="AH96" s="332">
        <v>104030</v>
      </c>
      <c r="AI96" s="332">
        <v>8187401</v>
      </c>
      <c r="AJ96" s="301">
        <v>34000</v>
      </c>
      <c r="AK96" s="354">
        <v>33662</v>
      </c>
      <c r="AL96" s="301">
        <v>0</v>
      </c>
      <c r="AM96" s="305">
        <v>0</v>
      </c>
      <c r="AN96" s="301">
        <v>0</v>
      </c>
      <c r="AO96" s="332">
        <v>0</v>
      </c>
      <c r="AP96" s="305">
        <v>7315562</v>
      </c>
      <c r="AQ96" s="305">
        <v>7485548</v>
      </c>
      <c r="AR96" s="305">
        <v>169986</v>
      </c>
      <c r="AS96" s="305">
        <v>3953384</v>
      </c>
      <c r="AT96" s="305">
        <v>11438932</v>
      </c>
      <c r="AU96" s="302">
        <v>5419913</v>
      </c>
      <c r="AV96" s="302">
        <v>6019019</v>
      </c>
      <c r="AW96" s="300">
        <v>0.72409999999999997</v>
      </c>
      <c r="AX96" s="300">
        <v>0.4738</v>
      </c>
      <c r="AY96" s="302">
        <v>1555108</v>
      </c>
      <c r="AZ96" s="798">
        <v>13.573</v>
      </c>
      <c r="BA96" s="303">
        <v>4.74</v>
      </c>
    </row>
    <row r="97" spans="1:53">
      <c r="A97" s="289">
        <v>13073082</v>
      </c>
      <c r="B97" s="288">
        <v>5361</v>
      </c>
      <c r="C97" s="288" t="s">
        <v>120</v>
      </c>
      <c r="D97" s="301">
        <v>284</v>
      </c>
      <c r="E97" s="301">
        <v>41300</v>
      </c>
      <c r="F97" s="305">
        <v>-171541</v>
      </c>
      <c r="G97" s="301">
        <v>0</v>
      </c>
      <c r="H97" s="305" t="s">
        <v>24</v>
      </c>
      <c r="I97" s="305">
        <v>212455</v>
      </c>
      <c r="J97" s="301">
        <v>0</v>
      </c>
      <c r="K97" s="305">
        <v>-393728</v>
      </c>
      <c r="L97" s="331">
        <v>2012</v>
      </c>
      <c r="M97" s="301">
        <v>0</v>
      </c>
      <c r="N97" s="305">
        <v>0</v>
      </c>
      <c r="O97" s="301">
        <v>0</v>
      </c>
      <c r="P97" s="305">
        <v>0</v>
      </c>
      <c r="Q97" s="861"/>
      <c r="R97" s="864"/>
      <c r="S97" s="301">
        <v>400</v>
      </c>
      <c r="T97" s="301">
        <v>0</v>
      </c>
      <c r="U97" s="301">
        <v>300</v>
      </c>
      <c r="V97" s="301">
        <v>1</v>
      </c>
      <c r="W97" s="301">
        <v>250</v>
      </c>
      <c r="X97" s="301">
        <v>1</v>
      </c>
      <c r="Y97" s="301">
        <v>0</v>
      </c>
      <c r="Z97" s="305">
        <v>340616</v>
      </c>
      <c r="AA97" s="305">
        <v>1199.3499999999999</v>
      </c>
      <c r="AB97" s="301" t="s">
        <v>28</v>
      </c>
      <c r="AC97" s="301" t="s">
        <v>28</v>
      </c>
      <c r="AD97" s="301" t="s">
        <v>28</v>
      </c>
      <c r="AE97" s="305">
        <v>1000106</v>
      </c>
      <c r="AF97" s="305">
        <v>-184417</v>
      </c>
      <c r="AG97" s="305">
        <v>-371471</v>
      </c>
      <c r="AH97" s="332">
        <v>-171541</v>
      </c>
      <c r="AI97" s="332">
        <v>-371471</v>
      </c>
      <c r="AJ97" s="301">
        <v>1000</v>
      </c>
      <c r="AK97" s="354">
        <v>1089</v>
      </c>
      <c r="AL97" s="301">
        <v>0</v>
      </c>
      <c r="AM97" s="305">
        <v>0</v>
      </c>
      <c r="AN97" s="301">
        <v>0</v>
      </c>
      <c r="AO97" s="332">
        <v>0</v>
      </c>
      <c r="AP97" s="305">
        <v>164072</v>
      </c>
      <c r="AQ97" s="305">
        <v>25799</v>
      </c>
      <c r="AR97" s="305">
        <v>-138273</v>
      </c>
      <c r="AS97" s="305">
        <v>55110</v>
      </c>
      <c r="AT97" s="305">
        <v>80909</v>
      </c>
      <c r="AU97" s="302">
        <v>88784</v>
      </c>
      <c r="AV97" s="302">
        <v>-7875</v>
      </c>
      <c r="AW97" s="300">
        <v>3.4413999999999998</v>
      </c>
      <c r="AX97" s="300">
        <v>1.0972999999999999</v>
      </c>
      <c r="AY97" s="302">
        <v>28623</v>
      </c>
      <c r="AZ97" s="798">
        <v>13.573</v>
      </c>
      <c r="BA97" s="303">
        <v>0.33</v>
      </c>
    </row>
    <row r="98" spans="1:53">
      <c r="A98" s="289">
        <v>13073085</v>
      </c>
      <c r="B98" s="288">
        <v>5361</v>
      </c>
      <c r="C98" s="288" t="s">
        <v>512</v>
      </c>
      <c r="D98" s="301">
        <v>681</v>
      </c>
      <c r="E98" s="301">
        <v>23000</v>
      </c>
      <c r="F98" s="305">
        <v>463483</v>
      </c>
      <c r="G98" s="301">
        <v>1</v>
      </c>
      <c r="H98" s="305">
        <v>404724</v>
      </c>
      <c r="I98" s="305" t="s">
        <v>24</v>
      </c>
      <c r="J98" s="301">
        <v>0</v>
      </c>
      <c r="K98" s="305">
        <v>-13006</v>
      </c>
      <c r="L98" s="331">
        <v>2011</v>
      </c>
      <c r="M98" s="301">
        <v>0</v>
      </c>
      <c r="N98" s="305">
        <v>0</v>
      </c>
      <c r="O98" s="301">
        <v>0</v>
      </c>
      <c r="P98" s="305">
        <v>0</v>
      </c>
      <c r="Q98" s="862"/>
      <c r="R98" s="865"/>
      <c r="S98" s="301">
        <v>360</v>
      </c>
      <c r="T98" s="301">
        <v>0</v>
      </c>
      <c r="U98" s="301">
        <v>340</v>
      </c>
      <c r="V98" s="301">
        <v>1</v>
      </c>
      <c r="W98" s="301">
        <v>320</v>
      </c>
      <c r="X98" s="301">
        <v>0</v>
      </c>
      <c r="Y98" s="301">
        <v>0</v>
      </c>
      <c r="Z98" s="305">
        <v>1985062</v>
      </c>
      <c r="AA98" s="305">
        <v>2914.92</v>
      </c>
      <c r="AB98" s="301" t="s">
        <v>32</v>
      </c>
      <c r="AC98" s="301" t="s">
        <v>28</v>
      </c>
      <c r="AD98" s="301" t="s">
        <v>32</v>
      </c>
      <c r="AE98" s="305">
        <v>835109</v>
      </c>
      <c r="AF98" s="305">
        <v>359495</v>
      </c>
      <c r="AG98" s="305">
        <v>155208</v>
      </c>
      <c r="AH98" s="332">
        <v>463483</v>
      </c>
      <c r="AI98" s="332">
        <v>155208</v>
      </c>
      <c r="AJ98" s="301">
        <v>2700</v>
      </c>
      <c r="AK98" s="354">
        <v>2397</v>
      </c>
      <c r="AL98" s="301">
        <v>0</v>
      </c>
      <c r="AM98" s="305">
        <v>0</v>
      </c>
      <c r="AN98" s="301">
        <v>0</v>
      </c>
      <c r="AO98" s="332">
        <v>0</v>
      </c>
      <c r="AP98" s="305">
        <v>292731</v>
      </c>
      <c r="AQ98" s="305">
        <v>800148</v>
      </c>
      <c r="AR98" s="305">
        <v>507417</v>
      </c>
      <c r="AS98" s="305">
        <v>220950</v>
      </c>
      <c r="AT98" s="305">
        <v>1021098</v>
      </c>
      <c r="AU98" s="302">
        <v>249751</v>
      </c>
      <c r="AV98" s="302">
        <v>771347</v>
      </c>
      <c r="AW98" s="300">
        <v>0.31209999999999999</v>
      </c>
      <c r="AX98" s="300">
        <v>0.24460000000000001</v>
      </c>
      <c r="AY98" s="302">
        <v>73925</v>
      </c>
      <c r="AZ98" s="798">
        <v>13.573</v>
      </c>
      <c r="BA98" s="303">
        <v>0.22</v>
      </c>
    </row>
    <row r="99" spans="1:53">
      <c r="A99" s="289">
        <v>13073003</v>
      </c>
      <c r="B99" s="288">
        <v>5362</v>
      </c>
      <c r="C99" s="288" t="s">
        <v>122</v>
      </c>
      <c r="D99" s="301">
        <v>1220</v>
      </c>
      <c r="E99" s="301">
        <v>-179900</v>
      </c>
      <c r="F99" s="305">
        <v>-24112.21</v>
      </c>
      <c r="G99" s="301">
        <v>0</v>
      </c>
      <c r="H99" s="305">
        <v>0</v>
      </c>
      <c r="I99" s="305">
        <v>149813.67000000001</v>
      </c>
      <c r="J99" s="301">
        <v>1</v>
      </c>
      <c r="K99" s="305">
        <v>743142.69</v>
      </c>
      <c r="L99" s="321" t="s">
        <v>24</v>
      </c>
      <c r="M99" s="301">
        <v>0</v>
      </c>
      <c r="N99" s="305">
        <v>0</v>
      </c>
      <c r="O99" s="301">
        <v>0</v>
      </c>
      <c r="P99" s="305">
        <v>0</v>
      </c>
      <c r="Q99" s="301">
        <v>1</v>
      </c>
      <c r="R99" s="305">
        <v>176613.78</v>
      </c>
      <c r="S99" s="301">
        <v>400</v>
      </c>
      <c r="T99" s="321">
        <v>0</v>
      </c>
      <c r="U99" s="301">
        <v>420</v>
      </c>
      <c r="V99" s="321">
        <v>0</v>
      </c>
      <c r="W99" s="301">
        <v>300</v>
      </c>
      <c r="X99" s="301">
        <v>1</v>
      </c>
      <c r="Y99" s="301">
        <v>0</v>
      </c>
      <c r="Z99" s="305">
        <v>973892.4</v>
      </c>
      <c r="AA99" s="305">
        <v>798.27245901639344</v>
      </c>
      <c r="AB99" s="321" t="s">
        <v>28</v>
      </c>
      <c r="AC99" s="321" t="s">
        <v>28</v>
      </c>
      <c r="AD99" s="321" t="s">
        <v>28</v>
      </c>
      <c r="AE99" s="305">
        <v>2837984.74</v>
      </c>
      <c r="AF99" s="305">
        <v>0</v>
      </c>
      <c r="AG99" s="305">
        <v>743142.69</v>
      </c>
      <c r="AH99" s="305">
        <v>-24112.21</v>
      </c>
      <c r="AI99" s="332">
        <v>176613.78</v>
      </c>
      <c r="AJ99" s="301">
        <v>4100</v>
      </c>
      <c r="AK99" s="354">
        <v>3858.32</v>
      </c>
      <c r="AL99" s="301">
        <v>0</v>
      </c>
      <c r="AM99" s="305">
        <v>0</v>
      </c>
      <c r="AN99" s="301">
        <v>0</v>
      </c>
      <c r="AO99" s="332">
        <v>0</v>
      </c>
      <c r="AP99" s="305">
        <v>627638.28</v>
      </c>
      <c r="AQ99" s="305">
        <v>668314.80000000005</v>
      </c>
      <c r="AR99" s="305">
        <v>40676.520000000019</v>
      </c>
      <c r="AS99" s="305">
        <v>290658</v>
      </c>
      <c r="AT99" s="305">
        <v>958972.8</v>
      </c>
      <c r="AU99" s="302">
        <v>439903.76</v>
      </c>
      <c r="AV99" s="302">
        <v>519069.04000000004</v>
      </c>
      <c r="AW99" s="300">
        <v>0.65820000000000001</v>
      </c>
      <c r="AX99" s="300">
        <v>0.4587</v>
      </c>
      <c r="AY99" s="302">
        <v>218721.1</v>
      </c>
      <c r="AZ99" s="798">
        <v>23.606999999999999</v>
      </c>
      <c r="BA99" s="303">
        <v>1.89E-2</v>
      </c>
    </row>
    <row r="100" spans="1:53">
      <c r="A100" s="289">
        <v>13073021</v>
      </c>
      <c r="B100" s="288">
        <v>5362</v>
      </c>
      <c r="C100" s="288" t="s">
        <v>123</v>
      </c>
      <c r="D100" s="301">
        <v>743</v>
      </c>
      <c r="E100" s="301">
        <v>-402300</v>
      </c>
      <c r="F100" s="305">
        <v>-343808.6</v>
      </c>
      <c r="G100" s="301">
        <v>0</v>
      </c>
      <c r="H100" s="305">
        <v>0</v>
      </c>
      <c r="I100" s="305">
        <v>434199.69</v>
      </c>
      <c r="J100" s="301">
        <v>0</v>
      </c>
      <c r="K100" s="305">
        <v>-1260076.1000000001</v>
      </c>
      <c r="L100" s="321" t="s">
        <v>24</v>
      </c>
      <c r="M100" s="301">
        <v>0</v>
      </c>
      <c r="N100" s="305">
        <v>0</v>
      </c>
      <c r="O100" s="301">
        <v>1</v>
      </c>
      <c r="P100" s="305">
        <v>770405.39</v>
      </c>
      <c r="Q100" s="301">
        <v>0</v>
      </c>
      <c r="R100" s="305">
        <v>0</v>
      </c>
      <c r="S100" s="301">
        <v>400</v>
      </c>
      <c r="T100" s="321">
        <v>0</v>
      </c>
      <c r="U100" s="301">
        <v>350</v>
      </c>
      <c r="V100" s="321">
        <v>0</v>
      </c>
      <c r="W100" s="301">
        <v>300</v>
      </c>
      <c r="X100" s="301">
        <v>1</v>
      </c>
      <c r="Y100" s="301">
        <v>0</v>
      </c>
      <c r="Z100" s="305">
        <v>602143.09</v>
      </c>
      <c r="AA100" s="305">
        <v>810.4213862718708</v>
      </c>
      <c r="AB100" s="321" t="s">
        <v>32</v>
      </c>
      <c r="AC100" s="321" t="s">
        <v>28</v>
      </c>
      <c r="AD100" s="321" t="s">
        <v>28</v>
      </c>
      <c r="AE100" s="305">
        <v>-335040.21000000002</v>
      </c>
      <c r="AF100" s="305">
        <v>-563297.84</v>
      </c>
      <c r="AG100" s="305">
        <v>-1260076.1000000001</v>
      </c>
      <c r="AH100" s="305">
        <v>-343808.6</v>
      </c>
      <c r="AI100" s="332">
        <v>-770405.39</v>
      </c>
      <c r="AJ100" s="301">
        <v>2000</v>
      </c>
      <c r="AK100" s="354">
        <v>1733.33</v>
      </c>
      <c r="AL100" s="301">
        <v>0</v>
      </c>
      <c r="AM100" s="305">
        <v>0</v>
      </c>
      <c r="AN100" s="301">
        <v>0</v>
      </c>
      <c r="AO100" s="332">
        <v>0</v>
      </c>
      <c r="AP100" s="305">
        <v>222843.33</v>
      </c>
      <c r="AQ100" s="305">
        <v>304232.37</v>
      </c>
      <c r="AR100" s="305">
        <v>81389.040000000008</v>
      </c>
      <c r="AS100" s="305">
        <v>280557.84000000003</v>
      </c>
      <c r="AT100" s="305">
        <v>584790.21</v>
      </c>
      <c r="AU100" s="302">
        <v>242668.29</v>
      </c>
      <c r="AV100" s="302">
        <v>342121.91999999993</v>
      </c>
      <c r="AW100" s="300">
        <v>0.79759999999999998</v>
      </c>
      <c r="AX100" s="300">
        <v>0.41499999999999998</v>
      </c>
      <c r="AY100" s="302">
        <v>120655.19</v>
      </c>
      <c r="AZ100" s="798">
        <v>23.606999999999999</v>
      </c>
      <c r="BA100" s="303">
        <v>1.8E-3</v>
      </c>
    </row>
    <row r="101" spans="1:53">
      <c r="A101" s="289">
        <v>13073028</v>
      </c>
      <c r="B101" s="288">
        <v>5362</v>
      </c>
      <c r="C101" s="288" t="s">
        <v>124</v>
      </c>
      <c r="D101" s="301">
        <v>1311</v>
      </c>
      <c r="E101" s="301">
        <v>-47100</v>
      </c>
      <c r="F101" s="305">
        <v>-16297.65</v>
      </c>
      <c r="G101" s="301">
        <v>0</v>
      </c>
      <c r="H101" s="305" t="s">
        <v>24</v>
      </c>
      <c r="I101" s="305">
        <v>-840358.45</v>
      </c>
      <c r="J101" s="301">
        <v>1</v>
      </c>
      <c r="K101" s="305" t="s">
        <v>24</v>
      </c>
      <c r="L101" s="321" t="s">
        <v>24</v>
      </c>
      <c r="M101" s="301">
        <v>0</v>
      </c>
      <c r="N101" s="305" t="s">
        <v>24</v>
      </c>
      <c r="O101" s="301">
        <v>0</v>
      </c>
      <c r="P101" s="305">
        <v>0</v>
      </c>
      <c r="Q101" s="301">
        <v>1</v>
      </c>
      <c r="R101" s="305">
        <v>336873.17</v>
      </c>
      <c r="S101" s="301">
        <v>520</v>
      </c>
      <c r="T101" s="321">
        <v>0</v>
      </c>
      <c r="U101" s="301">
        <v>520</v>
      </c>
      <c r="V101" s="321">
        <v>0</v>
      </c>
      <c r="W101" s="301">
        <v>300</v>
      </c>
      <c r="X101" s="301">
        <v>1</v>
      </c>
      <c r="Y101" s="301">
        <v>0</v>
      </c>
      <c r="Z101" s="305">
        <v>1355492.57</v>
      </c>
      <c r="AA101" s="305" t="s">
        <v>24</v>
      </c>
      <c r="AB101" s="321" t="s">
        <v>28</v>
      </c>
      <c r="AC101" s="321" t="s">
        <v>28</v>
      </c>
      <c r="AD101" s="321" t="s">
        <v>28</v>
      </c>
      <c r="AE101" s="305" t="s">
        <v>24</v>
      </c>
      <c r="AF101" s="305">
        <v>113645.1</v>
      </c>
      <c r="AG101" s="305">
        <v>336873.17</v>
      </c>
      <c r="AH101" s="332">
        <v>-16297.65</v>
      </c>
      <c r="AI101" s="332">
        <v>336783.17</v>
      </c>
      <c r="AJ101" s="301">
        <v>3800</v>
      </c>
      <c r="AK101" s="354">
        <v>3658.32</v>
      </c>
      <c r="AL101" s="301">
        <v>0</v>
      </c>
      <c r="AM101" s="305">
        <v>0</v>
      </c>
      <c r="AN101" s="301">
        <v>0</v>
      </c>
      <c r="AO101" s="332">
        <v>0</v>
      </c>
      <c r="AP101" s="305">
        <v>467617.24</v>
      </c>
      <c r="AQ101" s="305">
        <v>264807.09999999998</v>
      </c>
      <c r="AR101" s="305">
        <v>-202810.14</v>
      </c>
      <c r="AS101" s="305">
        <v>472847.69</v>
      </c>
      <c r="AT101" s="305">
        <v>737654.79</v>
      </c>
      <c r="AU101" s="302">
        <v>427584.6</v>
      </c>
      <c r="AV101" s="302">
        <v>310070.19000000006</v>
      </c>
      <c r="AW101" s="303">
        <v>161.47021737710207</v>
      </c>
      <c r="AX101" s="303">
        <v>57.965406826681082</v>
      </c>
      <c r="AY101" s="302">
        <v>222017.04</v>
      </c>
      <c r="AZ101" s="798">
        <v>23.606999999999999</v>
      </c>
      <c r="BA101" s="303">
        <v>2.2000000000000001E-3</v>
      </c>
    </row>
    <row r="102" spans="1:53">
      <c r="A102" s="289">
        <v>13073040</v>
      </c>
      <c r="B102" s="288">
        <v>5362</v>
      </c>
      <c r="C102" s="288" t="s">
        <v>125</v>
      </c>
      <c r="D102" s="301">
        <v>988</v>
      </c>
      <c r="E102" s="301">
        <v>89000</v>
      </c>
      <c r="F102" s="305">
        <v>80669.25</v>
      </c>
      <c r="G102" s="301">
        <v>0</v>
      </c>
      <c r="H102" s="305" t="s">
        <v>24</v>
      </c>
      <c r="I102" s="305">
        <v>-305155.87</v>
      </c>
      <c r="J102" s="301">
        <v>1</v>
      </c>
      <c r="K102" s="305" t="s">
        <v>24</v>
      </c>
      <c r="L102" s="321" t="s">
        <v>24</v>
      </c>
      <c r="M102" s="301">
        <v>0</v>
      </c>
      <c r="N102" s="305" t="s">
        <v>24</v>
      </c>
      <c r="O102" s="301">
        <v>0</v>
      </c>
      <c r="P102" s="305">
        <v>0</v>
      </c>
      <c r="Q102" s="301">
        <v>1</v>
      </c>
      <c r="R102" s="305">
        <v>218211.19</v>
      </c>
      <c r="S102" s="301">
        <v>355</v>
      </c>
      <c r="T102" s="321">
        <v>0</v>
      </c>
      <c r="U102" s="301">
        <v>355</v>
      </c>
      <c r="V102" s="321">
        <v>0</v>
      </c>
      <c r="W102" s="301">
        <v>250</v>
      </c>
      <c r="X102" s="301">
        <v>1</v>
      </c>
      <c r="Y102" s="301">
        <v>0</v>
      </c>
      <c r="Z102" s="305">
        <v>3520459.24</v>
      </c>
      <c r="AA102" s="305" t="s">
        <v>24</v>
      </c>
      <c r="AB102" s="321" t="s">
        <v>28</v>
      </c>
      <c r="AC102" s="321" t="s">
        <v>28</v>
      </c>
      <c r="AD102" s="321" t="s">
        <v>28</v>
      </c>
      <c r="AE102" s="305" t="s">
        <v>24</v>
      </c>
      <c r="AF102" s="305">
        <v>298010.74</v>
      </c>
      <c r="AG102" s="305">
        <v>218211.19</v>
      </c>
      <c r="AH102" s="332">
        <v>80669.25</v>
      </c>
      <c r="AI102" s="332">
        <v>218211.19</v>
      </c>
      <c r="AJ102" s="301">
        <v>1800</v>
      </c>
      <c r="AK102" s="354">
        <v>1885.35</v>
      </c>
      <c r="AL102" s="301">
        <v>0</v>
      </c>
      <c r="AM102" s="305">
        <v>0</v>
      </c>
      <c r="AN102" s="301">
        <v>46000</v>
      </c>
      <c r="AO102" s="332">
        <v>46822.9</v>
      </c>
      <c r="AP102" s="305">
        <v>1014526.78</v>
      </c>
      <c r="AQ102" s="305">
        <v>693743.53</v>
      </c>
      <c r="AR102" s="305">
        <v>-320783.25</v>
      </c>
      <c r="AS102" s="305">
        <v>0</v>
      </c>
      <c r="AT102" s="305">
        <v>693743.53</v>
      </c>
      <c r="AU102" s="302">
        <v>481697.32</v>
      </c>
      <c r="AV102" s="302">
        <v>212046.21000000002</v>
      </c>
      <c r="AW102" s="303">
        <v>144.02063312289135</v>
      </c>
      <c r="AX102" s="303">
        <v>69.434495482790297</v>
      </c>
      <c r="AY102" s="302">
        <v>258000.97</v>
      </c>
      <c r="AZ102" s="798">
        <v>23.606999999999999</v>
      </c>
      <c r="BA102" s="303">
        <v>1.0500000000000001E-2</v>
      </c>
    </row>
    <row r="103" spans="1:53">
      <c r="A103" s="289">
        <v>13073045</v>
      </c>
      <c r="B103" s="288">
        <v>5362</v>
      </c>
      <c r="C103" s="288" t="s">
        <v>126</v>
      </c>
      <c r="D103" s="301">
        <v>417</v>
      </c>
      <c r="E103" s="301">
        <v>10600</v>
      </c>
      <c r="F103" s="305">
        <v>-5172.17</v>
      </c>
      <c r="G103" s="1034">
        <v>1</v>
      </c>
      <c r="H103" s="305" t="s">
        <v>24</v>
      </c>
      <c r="I103" s="305">
        <v>-322045.15000000002</v>
      </c>
      <c r="J103" s="301">
        <v>1</v>
      </c>
      <c r="K103" s="305" t="s">
        <v>24</v>
      </c>
      <c r="L103" s="321" t="s">
        <v>24</v>
      </c>
      <c r="M103" s="301">
        <v>0</v>
      </c>
      <c r="N103" s="305" t="s">
        <v>24</v>
      </c>
      <c r="O103" s="301">
        <v>1</v>
      </c>
      <c r="P103" s="305">
        <v>112245.01</v>
      </c>
      <c r="Q103" s="301">
        <v>0</v>
      </c>
      <c r="R103" s="305">
        <v>0</v>
      </c>
      <c r="S103" s="301">
        <v>400</v>
      </c>
      <c r="T103" s="321">
        <v>0</v>
      </c>
      <c r="U103" s="301">
        <v>400</v>
      </c>
      <c r="V103" s="321">
        <v>0</v>
      </c>
      <c r="W103" s="301">
        <v>300</v>
      </c>
      <c r="X103" s="301">
        <v>1</v>
      </c>
      <c r="Y103" s="301">
        <v>0</v>
      </c>
      <c r="Z103" s="305">
        <v>45323.74</v>
      </c>
      <c r="AA103" s="305" t="s">
        <v>24</v>
      </c>
      <c r="AB103" s="321" t="s">
        <v>28</v>
      </c>
      <c r="AC103" s="321" t="s">
        <v>28</v>
      </c>
      <c r="AD103" s="321" t="s">
        <v>28</v>
      </c>
      <c r="AE103" s="305" t="s">
        <v>24</v>
      </c>
      <c r="AF103" s="305">
        <v>27687.53</v>
      </c>
      <c r="AG103" s="305">
        <v>-112245.01</v>
      </c>
      <c r="AH103" s="332">
        <v>-5172.17</v>
      </c>
      <c r="AI103" s="332">
        <v>-112245.01</v>
      </c>
      <c r="AJ103" s="301">
        <v>1500</v>
      </c>
      <c r="AK103" s="354">
        <v>1501.25</v>
      </c>
      <c r="AL103" s="301">
        <v>0</v>
      </c>
      <c r="AM103" s="305">
        <v>0</v>
      </c>
      <c r="AN103" s="301">
        <v>0</v>
      </c>
      <c r="AO103" s="332">
        <v>0</v>
      </c>
      <c r="AP103" s="305">
        <v>237936.09</v>
      </c>
      <c r="AQ103" s="305">
        <v>171048.66</v>
      </c>
      <c r="AR103" s="305">
        <v>-66887.429999999993</v>
      </c>
      <c r="AS103" s="305">
        <v>78731.41</v>
      </c>
      <c r="AT103" s="305">
        <v>249780.07</v>
      </c>
      <c r="AU103" s="302">
        <v>159388.73000000001</v>
      </c>
      <c r="AV103" s="302">
        <v>90391.34</v>
      </c>
      <c r="AW103" s="303">
        <v>93.18326726441471</v>
      </c>
      <c r="AX103" s="303">
        <v>63.811628365705886</v>
      </c>
      <c r="AY103" s="302">
        <v>79248.42</v>
      </c>
      <c r="AZ103" s="798">
        <v>23.606999999999999</v>
      </c>
      <c r="BA103" s="303">
        <v>8.0999999999999996E-3</v>
      </c>
    </row>
    <row r="104" spans="1:53">
      <c r="A104" s="289">
        <v>13073059</v>
      </c>
      <c r="B104" s="288">
        <v>5362</v>
      </c>
      <c r="C104" s="288" t="s">
        <v>127</v>
      </c>
      <c r="D104" s="301">
        <v>311</v>
      </c>
      <c r="E104" s="301">
        <v>12300</v>
      </c>
      <c r="F104" s="305">
        <v>77101.2</v>
      </c>
      <c r="G104" s="301">
        <v>1</v>
      </c>
      <c r="H104" s="305">
        <v>64917.760000000002</v>
      </c>
      <c r="I104" s="305">
        <v>0</v>
      </c>
      <c r="J104" s="301">
        <v>1</v>
      </c>
      <c r="K104" s="305">
        <v>489858.47</v>
      </c>
      <c r="L104" s="321" t="s">
        <v>24</v>
      </c>
      <c r="M104" s="301">
        <v>0</v>
      </c>
      <c r="N104" s="305">
        <v>0</v>
      </c>
      <c r="O104" s="301">
        <v>0</v>
      </c>
      <c r="P104" s="305">
        <v>0</v>
      </c>
      <c r="Q104" s="301">
        <v>1</v>
      </c>
      <c r="R104" s="305">
        <v>355945.8</v>
      </c>
      <c r="S104" s="301">
        <v>700</v>
      </c>
      <c r="T104" s="321">
        <v>0</v>
      </c>
      <c r="U104" s="301">
        <v>500</v>
      </c>
      <c r="V104" s="321">
        <v>0</v>
      </c>
      <c r="W104" s="301">
        <v>300</v>
      </c>
      <c r="X104" s="301">
        <v>1</v>
      </c>
      <c r="Y104" s="301">
        <v>0</v>
      </c>
      <c r="Z104" s="305">
        <v>30655.27</v>
      </c>
      <c r="AA104" s="305">
        <v>98.570000000000007</v>
      </c>
      <c r="AB104" s="321" t="s">
        <v>28</v>
      </c>
      <c r="AC104" s="321" t="s">
        <v>28</v>
      </c>
      <c r="AD104" s="321" t="s">
        <v>28</v>
      </c>
      <c r="AE104" s="305">
        <v>622695.42000000004</v>
      </c>
      <c r="AF104" s="305">
        <v>389447.62</v>
      </c>
      <c r="AG104" s="305">
        <v>489858.47</v>
      </c>
      <c r="AH104" s="305">
        <v>77101.2</v>
      </c>
      <c r="AI104" s="332">
        <v>355945.8</v>
      </c>
      <c r="AJ104" s="301">
        <v>1500</v>
      </c>
      <c r="AK104" s="354">
        <v>1440.42</v>
      </c>
      <c r="AL104" s="301">
        <v>0</v>
      </c>
      <c r="AM104" s="305">
        <v>0</v>
      </c>
      <c r="AN104" s="301">
        <v>11800</v>
      </c>
      <c r="AO104" s="332">
        <v>16514.23</v>
      </c>
      <c r="AP104" s="305">
        <v>157514.06</v>
      </c>
      <c r="AQ104" s="305">
        <v>219202.39</v>
      </c>
      <c r="AR104" s="305">
        <v>61688.330000000016</v>
      </c>
      <c r="AS104" s="305">
        <v>87215.3</v>
      </c>
      <c r="AT104" s="305">
        <v>306417.69</v>
      </c>
      <c r="AU104" s="302">
        <v>118333.2</v>
      </c>
      <c r="AV104" s="302">
        <v>188084.49</v>
      </c>
      <c r="AW104" s="300">
        <v>0.85799999999999998</v>
      </c>
      <c r="AX104" s="300">
        <v>0.38619999999999999</v>
      </c>
      <c r="AY104" s="302">
        <v>58835.519999999997</v>
      </c>
      <c r="AZ104" s="798">
        <v>23.606999999999999</v>
      </c>
      <c r="BA104" s="303">
        <v>3.5999999999999999E-3</v>
      </c>
    </row>
    <row r="105" spans="1:53">
      <c r="A105" s="289">
        <v>13073073</v>
      </c>
      <c r="B105" s="288">
        <v>5362</v>
      </c>
      <c r="C105" s="288" t="s">
        <v>128</v>
      </c>
      <c r="D105" s="301">
        <v>953</v>
      </c>
      <c r="E105" s="301">
        <v>-467200</v>
      </c>
      <c r="F105" s="305">
        <v>-192335.81</v>
      </c>
      <c r="G105" s="301">
        <v>0</v>
      </c>
      <c r="H105" s="305">
        <v>0</v>
      </c>
      <c r="I105" s="305">
        <v>241893.88</v>
      </c>
      <c r="J105" s="301">
        <v>1</v>
      </c>
      <c r="K105" s="305">
        <v>466769.05</v>
      </c>
      <c r="L105" s="321" t="s">
        <v>24</v>
      </c>
      <c r="M105" s="301">
        <v>1</v>
      </c>
      <c r="N105" s="305">
        <v>240862.94</v>
      </c>
      <c r="O105" s="301">
        <v>0</v>
      </c>
      <c r="P105" s="305">
        <v>0</v>
      </c>
      <c r="Q105" s="301">
        <v>1</v>
      </c>
      <c r="R105" s="305">
        <v>365670.02</v>
      </c>
      <c r="S105" s="301">
        <v>330</v>
      </c>
      <c r="T105" s="321">
        <v>0</v>
      </c>
      <c r="U105" s="301">
        <v>480</v>
      </c>
      <c r="V105" s="321">
        <v>0</v>
      </c>
      <c r="W105" s="301">
        <v>300</v>
      </c>
      <c r="X105" s="301">
        <v>1</v>
      </c>
      <c r="Y105" s="301">
        <v>0</v>
      </c>
      <c r="Z105" s="305">
        <v>418096.04</v>
      </c>
      <c r="AA105" s="305">
        <v>438.71567681007343</v>
      </c>
      <c r="AB105" s="321" t="s">
        <v>28</v>
      </c>
      <c r="AC105" s="321" t="s">
        <v>28</v>
      </c>
      <c r="AD105" s="321" t="s">
        <v>28</v>
      </c>
      <c r="AE105" s="305">
        <v>1432897.58</v>
      </c>
      <c r="AF105" s="305">
        <v>0</v>
      </c>
      <c r="AG105" s="305">
        <v>466769.05</v>
      </c>
      <c r="AH105" s="305">
        <v>-192335.81</v>
      </c>
      <c r="AI105" s="332">
        <v>365670.02</v>
      </c>
      <c r="AJ105" s="301">
        <v>4200</v>
      </c>
      <c r="AK105" s="354">
        <v>4329.99</v>
      </c>
      <c r="AL105" s="301">
        <v>0</v>
      </c>
      <c r="AM105" s="305">
        <v>0</v>
      </c>
      <c r="AN105" s="301">
        <v>0</v>
      </c>
      <c r="AO105" s="332">
        <v>0</v>
      </c>
      <c r="AP105" s="305">
        <v>677489.14</v>
      </c>
      <c r="AQ105" s="305">
        <v>720616.41</v>
      </c>
      <c r="AR105" s="305">
        <v>43127.270000000019</v>
      </c>
      <c r="AS105" s="305">
        <v>134258.92000000001</v>
      </c>
      <c r="AT105" s="305">
        <v>854875.33000000007</v>
      </c>
      <c r="AU105" s="302">
        <v>412710.06</v>
      </c>
      <c r="AV105" s="302">
        <v>442165.27000000008</v>
      </c>
      <c r="AW105" s="300">
        <v>0.57269999999999999</v>
      </c>
      <c r="AX105" s="300">
        <v>0.48280000000000001</v>
      </c>
      <c r="AY105" s="302">
        <v>205200.33</v>
      </c>
      <c r="AZ105" s="798">
        <v>23.606999999999999</v>
      </c>
      <c r="BA105" s="303">
        <v>2.8999999999999998E-3</v>
      </c>
    </row>
    <row r="106" spans="1:53">
      <c r="A106" s="289">
        <v>13073079</v>
      </c>
      <c r="B106" s="288">
        <v>5362</v>
      </c>
      <c r="C106" s="288" t="s">
        <v>129</v>
      </c>
      <c r="D106" s="301">
        <v>1988</v>
      </c>
      <c r="E106" s="301">
        <v>57300</v>
      </c>
      <c r="F106" s="305">
        <v>689660.99</v>
      </c>
      <c r="G106" s="301">
        <v>1</v>
      </c>
      <c r="H106" s="305">
        <v>85485.62</v>
      </c>
      <c r="I106" s="305">
        <v>0</v>
      </c>
      <c r="J106" s="301">
        <v>1</v>
      </c>
      <c r="K106" s="305">
        <v>4953515.9400000004</v>
      </c>
      <c r="L106" s="321" t="s">
        <v>24</v>
      </c>
      <c r="M106" s="301">
        <v>0</v>
      </c>
      <c r="N106" s="305">
        <v>0</v>
      </c>
      <c r="O106" s="301">
        <v>0</v>
      </c>
      <c r="P106" s="305">
        <v>0</v>
      </c>
      <c r="Q106" s="301">
        <v>1</v>
      </c>
      <c r="R106" s="305">
        <v>4696890.79</v>
      </c>
      <c r="S106" s="301">
        <v>300</v>
      </c>
      <c r="T106" s="321">
        <v>0</v>
      </c>
      <c r="U106" s="301">
        <v>400</v>
      </c>
      <c r="V106" s="321">
        <v>0</v>
      </c>
      <c r="W106" s="301">
        <v>380</v>
      </c>
      <c r="X106" s="301">
        <v>0</v>
      </c>
      <c r="Y106" s="301">
        <v>0</v>
      </c>
      <c r="Z106" s="305">
        <v>3571828.91</v>
      </c>
      <c r="AA106" s="305">
        <v>1796.6946227364185</v>
      </c>
      <c r="AB106" s="321" t="s">
        <v>28</v>
      </c>
      <c r="AC106" s="321" t="s">
        <v>28</v>
      </c>
      <c r="AD106" s="321" t="s">
        <v>28</v>
      </c>
      <c r="AE106" s="305">
        <v>15754414.939999999</v>
      </c>
      <c r="AF106" s="305">
        <v>1273947.1100000001</v>
      </c>
      <c r="AG106" s="305">
        <v>4953515.9400000004</v>
      </c>
      <c r="AH106" s="305">
        <v>689660.99</v>
      </c>
      <c r="AI106" s="332">
        <v>4696890.79</v>
      </c>
      <c r="AJ106" s="301">
        <v>7500</v>
      </c>
      <c r="AK106" s="354">
        <v>7791.67</v>
      </c>
      <c r="AL106" s="301">
        <v>0</v>
      </c>
      <c r="AM106" s="305">
        <v>0</v>
      </c>
      <c r="AN106" s="301">
        <v>0</v>
      </c>
      <c r="AO106" s="332">
        <v>0</v>
      </c>
      <c r="AP106" s="305">
        <v>951112.67</v>
      </c>
      <c r="AQ106" s="305">
        <v>1004361.3</v>
      </c>
      <c r="AR106" s="305">
        <v>53248.630000000005</v>
      </c>
      <c r="AS106" s="305">
        <v>530169.51</v>
      </c>
      <c r="AT106" s="305">
        <v>1534530.81</v>
      </c>
      <c r="AU106" s="302">
        <v>728756.68</v>
      </c>
      <c r="AV106" s="302">
        <v>805774.13</v>
      </c>
      <c r="AW106" s="300">
        <v>0.72560000000000002</v>
      </c>
      <c r="AX106" s="300">
        <v>0.47489999999999999</v>
      </c>
      <c r="AY106" s="302">
        <v>362339.39</v>
      </c>
      <c r="AZ106" s="798">
        <v>23.606999999999999</v>
      </c>
      <c r="BA106" s="303">
        <v>1.4E-2</v>
      </c>
    </row>
    <row r="107" spans="1:53">
      <c r="A107" s="289">
        <v>13073081</v>
      </c>
      <c r="B107" s="288">
        <v>5362</v>
      </c>
      <c r="C107" s="288" t="s">
        <v>130</v>
      </c>
      <c r="D107" s="301">
        <v>434</v>
      </c>
      <c r="E107" s="301">
        <v>-29400</v>
      </c>
      <c r="F107" s="305">
        <v>40722.019999999997</v>
      </c>
      <c r="G107" s="301">
        <v>1</v>
      </c>
      <c r="H107" s="305">
        <v>6488.73</v>
      </c>
      <c r="I107" s="305" t="s">
        <v>24</v>
      </c>
      <c r="J107" s="301">
        <v>1</v>
      </c>
      <c r="K107" s="305" t="s">
        <v>24</v>
      </c>
      <c r="L107" s="321" t="s">
        <v>24</v>
      </c>
      <c r="M107" s="301">
        <v>0</v>
      </c>
      <c r="N107" s="305" t="s">
        <v>24</v>
      </c>
      <c r="O107" s="301">
        <v>0</v>
      </c>
      <c r="P107" s="305">
        <v>0</v>
      </c>
      <c r="Q107" s="301">
        <v>1</v>
      </c>
      <c r="R107" s="305">
        <v>897792.65</v>
      </c>
      <c r="S107" s="301">
        <v>200</v>
      </c>
      <c r="T107" s="321">
        <v>0</v>
      </c>
      <c r="U107" s="301">
        <v>300</v>
      </c>
      <c r="V107" s="321">
        <v>0</v>
      </c>
      <c r="W107" s="301">
        <v>250</v>
      </c>
      <c r="X107" s="301">
        <v>0</v>
      </c>
      <c r="Y107" s="301">
        <v>1</v>
      </c>
      <c r="Z107" s="305">
        <v>0</v>
      </c>
      <c r="AA107" s="305">
        <v>0</v>
      </c>
      <c r="AB107" s="321" t="s">
        <v>28</v>
      </c>
      <c r="AC107" s="321" t="s">
        <v>28</v>
      </c>
      <c r="AD107" s="321" t="s">
        <v>28</v>
      </c>
      <c r="AE107" s="305" t="s">
        <v>24</v>
      </c>
      <c r="AF107" s="305">
        <v>660040.31999999995</v>
      </c>
      <c r="AG107" s="305">
        <v>897792.65</v>
      </c>
      <c r="AH107" s="332">
        <v>40722.019999999997</v>
      </c>
      <c r="AI107" s="332">
        <v>897792.65</v>
      </c>
      <c r="AJ107" s="301">
        <v>1100</v>
      </c>
      <c r="AK107" s="354">
        <v>1059.1600000000001</v>
      </c>
      <c r="AL107" s="301">
        <v>0</v>
      </c>
      <c r="AM107" s="305">
        <v>0</v>
      </c>
      <c r="AN107" s="301">
        <v>0</v>
      </c>
      <c r="AO107" s="332">
        <v>0</v>
      </c>
      <c r="AP107" s="305">
        <v>460338.97</v>
      </c>
      <c r="AQ107" s="305">
        <v>393254.76</v>
      </c>
      <c r="AR107" s="305">
        <v>-67084.209999999963</v>
      </c>
      <c r="AS107" s="305">
        <v>0</v>
      </c>
      <c r="AT107" s="305">
        <v>393254.76</v>
      </c>
      <c r="AU107" s="302">
        <v>402170.13</v>
      </c>
      <c r="AV107" s="302">
        <v>-8915.3699999999953</v>
      </c>
      <c r="AW107" s="303">
        <v>102.26707236804965</v>
      </c>
      <c r="AX107" s="303">
        <v>102.26707236804965</v>
      </c>
      <c r="AY107" s="302">
        <v>177995.95</v>
      </c>
      <c r="AZ107" s="798">
        <v>23.606999999999999</v>
      </c>
      <c r="BA107" s="303">
        <v>7.0000000000000001E-3</v>
      </c>
    </row>
    <row r="108" spans="1:53">
      <c r="A108" s="289">
        <v>13073092</v>
      </c>
      <c r="B108" s="288">
        <v>5362</v>
      </c>
      <c r="C108" s="288" t="s">
        <v>131</v>
      </c>
      <c r="D108" s="301">
        <v>711</v>
      </c>
      <c r="E108" s="301">
        <v>12100</v>
      </c>
      <c r="F108" s="305">
        <v>175067.88</v>
      </c>
      <c r="G108" s="301">
        <v>1</v>
      </c>
      <c r="H108" s="305">
        <v>240239.65</v>
      </c>
      <c r="I108" s="305" t="s">
        <v>24</v>
      </c>
      <c r="J108" s="301">
        <v>1</v>
      </c>
      <c r="K108" s="305" t="s">
        <v>24</v>
      </c>
      <c r="L108" s="321" t="s">
        <v>24</v>
      </c>
      <c r="M108" s="301">
        <v>0</v>
      </c>
      <c r="N108" s="305" t="s">
        <v>24</v>
      </c>
      <c r="O108" s="301">
        <v>0</v>
      </c>
      <c r="P108" s="305">
        <v>0</v>
      </c>
      <c r="Q108" s="301">
        <v>1</v>
      </c>
      <c r="R108" s="305">
        <v>563159.46</v>
      </c>
      <c r="S108" s="301">
        <v>400</v>
      </c>
      <c r="T108" s="321">
        <v>0</v>
      </c>
      <c r="U108" s="301">
        <v>400</v>
      </c>
      <c r="V108" s="321">
        <v>0</v>
      </c>
      <c r="W108" s="301">
        <v>300</v>
      </c>
      <c r="X108" s="301">
        <v>1</v>
      </c>
      <c r="Y108" s="301">
        <v>0</v>
      </c>
      <c r="Z108" s="305">
        <v>164020</v>
      </c>
      <c r="AA108" s="305" t="s">
        <v>24</v>
      </c>
      <c r="AB108" s="321" t="s">
        <v>28</v>
      </c>
      <c r="AC108" s="321" t="s">
        <v>28</v>
      </c>
      <c r="AD108" s="321" t="s">
        <v>28</v>
      </c>
      <c r="AE108" s="305" t="s">
        <v>24</v>
      </c>
      <c r="AF108" s="305">
        <v>375075.49</v>
      </c>
      <c r="AG108" s="305">
        <v>563159.46</v>
      </c>
      <c r="AH108" s="332">
        <v>175067.88</v>
      </c>
      <c r="AI108" s="332">
        <v>563159.46</v>
      </c>
      <c r="AJ108" s="301">
        <v>2800</v>
      </c>
      <c r="AK108" s="354">
        <v>2803.5</v>
      </c>
      <c r="AL108" s="301">
        <v>0</v>
      </c>
      <c r="AM108" s="305">
        <v>0</v>
      </c>
      <c r="AN108" s="301">
        <v>0</v>
      </c>
      <c r="AO108" s="332">
        <v>0</v>
      </c>
      <c r="AP108" s="305">
        <v>392582.71</v>
      </c>
      <c r="AQ108" s="305">
        <v>350485.35</v>
      </c>
      <c r="AR108" s="305">
        <v>-42097.360000000044</v>
      </c>
      <c r="AS108" s="305">
        <v>202262.05</v>
      </c>
      <c r="AT108" s="305">
        <v>552747.39999999991</v>
      </c>
      <c r="AU108" s="302">
        <v>223024.89</v>
      </c>
      <c r="AV108" s="302">
        <v>329722.50999999989</v>
      </c>
      <c r="AW108" s="303">
        <v>63.633156136197996</v>
      </c>
      <c r="AX108" s="303">
        <v>40.348428595050841</v>
      </c>
      <c r="AY108" s="302">
        <v>110888.46</v>
      </c>
      <c r="AZ108" s="798">
        <v>23.606999999999999</v>
      </c>
      <c r="BA108" s="303">
        <v>1.03E-2</v>
      </c>
    </row>
    <row r="109" spans="1:53">
      <c r="A109" s="289">
        <v>13073095</v>
      </c>
      <c r="B109" s="288">
        <v>5362</v>
      </c>
      <c r="C109" s="288" t="s">
        <v>132</v>
      </c>
      <c r="D109" s="301">
        <v>565</v>
      </c>
      <c r="E109" s="301">
        <v>-37300</v>
      </c>
      <c r="F109" s="305">
        <v>14129.31</v>
      </c>
      <c r="G109" s="301">
        <v>0</v>
      </c>
      <c r="H109" s="305">
        <v>0</v>
      </c>
      <c r="I109" s="305">
        <v>5718.74</v>
      </c>
      <c r="J109" s="301">
        <v>1</v>
      </c>
      <c r="K109" s="305">
        <v>104157.67</v>
      </c>
      <c r="L109" s="321" t="s">
        <v>24</v>
      </c>
      <c r="M109" s="301">
        <v>0</v>
      </c>
      <c r="N109" s="305">
        <v>0</v>
      </c>
      <c r="O109" s="301">
        <v>0</v>
      </c>
      <c r="P109" s="305">
        <v>0</v>
      </c>
      <c r="Q109" s="301">
        <v>1</v>
      </c>
      <c r="R109" s="305">
        <v>24123.74</v>
      </c>
      <c r="S109" s="301">
        <v>400</v>
      </c>
      <c r="T109" s="321">
        <v>0</v>
      </c>
      <c r="U109" s="301">
        <v>400</v>
      </c>
      <c r="V109" s="321">
        <v>0</v>
      </c>
      <c r="W109" s="301">
        <v>300</v>
      </c>
      <c r="X109" s="301">
        <v>1</v>
      </c>
      <c r="Y109" s="301">
        <v>0</v>
      </c>
      <c r="Z109" s="305">
        <v>235397.04</v>
      </c>
      <c r="AA109" s="305">
        <v>416.63192920353981</v>
      </c>
      <c r="AB109" s="321" t="s">
        <v>28</v>
      </c>
      <c r="AC109" s="321" t="s">
        <v>28</v>
      </c>
      <c r="AD109" s="321" t="s">
        <v>28</v>
      </c>
      <c r="AE109" s="305">
        <v>1819951.4</v>
      </c>
      <c r="AF109" s="305">
        <v>24479.24</v>
      </c>
      <c r="AG109" s="305">
        <v>104157.67</v>
      </c>
      <c r="AH109" s="305">
        <v>14129.31</v>
      </c>
      <c r="AI109" s="332">
        <v>24123.74</v>
      </c>
      <c r="AJ109" s="301">
        <v>2100</v>
      </c>
      <c r="AK109" s="354">
        <v>1712.5</v>
      </c>
      <c r="AL109" s="301">
        <v>0</v>
      </c>
      <c r="AM109" s="305">
        <v>0</v>
      </c>
      <c r="AN109" s="301">
        <v>9300</v>
      </c>
      <c r="AO109" s="332">
        <v>9439.7900000000009</v>
      </c>
      <c r="AP109" s="305">
        <v>263780.53999999998</v>
      </c>
      <c r="AQ109" s="305">
        <v>283360.78000000003</v>
      </c>
      <c r="AR109" s="305">
        <v>19580.240000000049</v>
      </c>
      <c r="AS109" s="305">
        <v>159333.95000000001</v>
      </c>
      <c r="AT109" s="305">
        <v>442694.73000000004</v>
      </c>
      <c r="AU109" s="302">
        <v>191670.75</v>
      </c>
      <c r="AV109" s="302">
        <v>251023.98000000004</v>
      </c>
      <c r="AW109" s="300">
        <v>0.6764</v>
      </c>
      <c r="AX109" s="300">
        <v>0.433</v>
      </c>
      <c r="AY109" s="302">
        <v>95299.11</v>
      </c>
      <c r="AZ109" s="798">
        <v>23.606999999999999</v>
      </c>
      <c r="BA109" s="303">
        <v>5.1999999999999998E-3</v>
      </c>
    </row>
    <row r="110" spans="1:53">
      <c r="A110" s="323"/>
      <c r="B110" s="323"/>
      <c r="C110" s="323"/>
      <c r="D110" s="313"/>
      <c r="E110" s="313"/>
      <c r="F110" s="325"/>
      <c r="G110" s="313"/>
      <c r="H110" s="325"/>
      <c r="I110" s="325"/>
      <c r="J110" s="313"/>
      <c r="K110" s="325"/>
      <c r="L110" s="323"/>
      <c r="M110" s="313"/>
      <c r="N110" s="325"/>
      <c r="O110" s="313"/>
      <c r="P110" s="325"/>
      <c r="Q110" s="313"/>
      <c r="R110" s="325"/>
      <c r="S110" s="313"/>
      <c r="T110" s="323"/>
      <c r="U110" s="313"/>
      <c r="V110" s="323"/>
      <c r="W110" s="313"/>
      <c r="X110" s="313"/>
      <c r="Y110" s="313"/>
      <c r="Z110" s="325"/>
      <c r="AA110" s="325"/>
      <c r="AB110" s="323"/>
      <c r="AC110" s="323"/>
      <c r="AD110" s="323"/>
      <c r="AE110" s="325"/>
      <c r="AF110" s="325"/>
      <c r="AG110" s="325"/>
      <c r="AH110" s="325"/>
      <c r="AI110" s="325"/>
      <c r="AJ110" s="313"/>
      <c r="AK110" s="325"/>
      <c r="AL110" s="313"/>
      <c r="AM110" s="325"/>
      <c r="AN110" s="313"/>
      <c r="AO110" s="325"/>
      <c r="AP110" s="325"/>
      <c r="AQ110" s="325"/>
      <c r="AR110" s="325"/>
      <c r="AS110" s="325"/>
      <c r="AT110" s="325"/>
      <c r="AU110" s="325"/>
      <c r="AV110" s="325"/>
      <c r="AW110" s="322"/>
      <c r="AX110" s="322"/>
      <c r="AY110" s="320"/>
      <c r="AZ110" s="408"/>
      <c r="BA110" s="322"/>
    </row>
    <row r="111" spans="1:53">
      <c r="A111" s="323" t="s">
        <v>133</v>
      </c>
      <c r="B111" s="323"/>
      <c r="C111" s="323"/>
      <c r="D111" s="313"/>
      <c r="E111" s="313"/>
      <c r="F111" s="325"/>
      <c r="G111" s="313"/>
      <c r="H111" s="325"/>
      <c r="I111" s="325"/>
      <c r="J111" s="313"/>
      <c r="K111" s="325"/>
      <c r="L111" s="323"/>
      <c r="M111" s="313"/>
      <c r="N111" s="325"/>
      <c r="O111" s="313"/>
      <c r="P111" s="325"/>
      <c r="Q111" s="313"/>
      <c r="R111" s="325"/>
      <c r="S111" s="313"/>
      <c r="T111" s="323"/>
      <c r="U111" s="313"/>
      <c r="V111" s="323"/>
      <c r="W111" s="313"/>
      <c r="X111" s="313"/>
      <c r="Y111" s="313"/>
      <c r="Z111" s="325"/>
      <c r="AA111" s="325"/>
      <c r="AB111" s="323"/>
      <c r="AC111" s="323"/>
      <c r="AD111" s="323"/>
      <c r="AE111" s="325"/>
      <c r="AF111" s="325"/>
      <c r="AG111" s="325"/>
      <c r="AH111" s="325"/>
      <c r="AI111" s="325"/>
      <c r="AJ111" s="313"/>
      <c r="AK111" s="325"/>
      <c r="AL111" s="313"/>
      <c r="AM111" s="325"/>
      <c r="AN111" s="313"/>
      <c r="AO111" s="325"/>
      <c r="AP111" s="325"/>
      <c r="AQ111" s="325"/>
      <c r="AR111" s="325"/>
      <c r="AS111" s="325"/>
      <c r="AT111" s="325"/>
      <c r="AU111" s="325"/>
      <c r="AV111" s="325"/>
      <c r="AW111" s="322"/>
      <c r="AX111" s="322"/>
      <c r="AY111" s="320"/>
      <c r="AZ111" s="408"/>
      <c r="BA111" s="322"/>
    </row>
    <row r="112" spans="1:53">
      <c r="A112" s="287"/>
      <c r="B112" s="287"/>
      <c r="C112" s="287"/>
      <c r="D112" s="317"/>
      <c r="E112" s="317"/>
      <c r="F112" s="319"/>
      <c r="G112" s="317"/>
      <c r="H112" s="319"/>
      <c r="I112" s="319"/>
      <c r="J112" s="317"/>
      <c r="K112" s="319"/>
      <c r="L112" s="287"/>
      <c r="M112" s="317"/>
      <c r="N112" s="319"/>
      <c r="O112" s="317"/>
      <c r="P112" s="319"/>
      <c r="Q112" s="317"/>
      <c r="R112" s="319"/>
      <c r="S112" s="317"/>
      <c r="T112" s="287"/>
      <c r="U112" s="317"/>
      <c r="V112" s="287"/>
      <c r="W112" s="317"/>
      <c r="X112" s="317"/>
      <c r="Y112" s="317"/>
      <c r="Z112" s="319"/>
      <c r="AA112" s="319"/>
      <c r="AB112" s="287"/>
      <c r="AC112" s="287"/>
      <c r="AD112" s="287"/>
      <c r="AE112" s="319"/>
      <c r="AF112" s="319"/>
      <c r="AG112" s="319"/>
      <c r="AH112" s="319"/>
      <c r="AI112" s="318"/>
      <c r="AJ112" s="337"/>
      <c r="AK112" s="318"/>
      <c r="AL112" s="337"/>
      <c r="AM112" s="318"/>
      <c r="AN112" s="337"/>
      <c r="AO112" s="318"/>
      <c r="AP112" s="318"/>
      <c r="AQ112" s="318"/>
      <c r="AR112" s="318"/>
      <c r="AS112" s="318"/>
      <c r="AT112" s="318"/>
      <c r="AU112" s="319"/>
      <c r="AV112" s="319"/>
      <c r="AW112" s="286"/>
      <c r="AX112" s="286"/>
      <c r="AY112" s="286"/>
      <c r="BA112" s="286"/>
    </row>
    <row r="113" spans="1:48">
      <c r="A113" s="287"/>
      <c r="B113" s="287"/>
      <c r="C113" s="287"/>
      <c r="D113" s="317"/>
      <c r="E113" s="317"/>
      <c r="F113" s="319"/>
      <c r="G113" s="317"/>
      <c r="H113" s="319"/>
      <c r="I113" s="319"/>
      <c r="J113" s="317"/>
      <c r="K113" s="319"/>
      <c r="L113" s="287"/>
      <c r="M113" s="317"/>
      <c r="N113" s="319"/>
      <c r="O113" s="317"/>
      <c r="P113" s="319"/>
      <c r="Q113" s="317"/>
      <c r="R113" s="319"/>
      <c r="S113" s="317"/>
      <c r="T113" s="287"/>
      <c r="U113" s="317"/>
      <c r="V113" s="287"/>
      <c r="W113" s="317"/>
      <c r="X113" s="317"/>
      <c r="Y113" s="317"/>
      <c r="Z113" s="319"/>
      <c r="AA113" s="319"/>
      <c r="AB113" s="287"/>
      <c r="AC113" s="287"/>
      <c r="AD113" s="287"/>
      <c r="AE113" s="319"/>
      <c r="AF113" s="319"/>
      <c r="AG113" s="319"/>
      <c r="AH113" s="319"/>
      <c r="AI113" s="318"/>
      <c r="AJ113" s="337"/>
      <c r="AK113" s="318"/>
      <c r="AL113" s="337"/>
      <c r="AM113" s="318"/>
      <c r="AN113" s="337"/>
      <c r="AO113" s="318"/>
      <c r="AP113" s="318"/>
      <c r="AQ113" s="318"/>
      <c r="AR113" s="318"/>
      <c r="AS113" s="318"/>
      <c r="AT113" s="318"/>
      <c r="AU113" s="319"/>
      <c r="AV113" s="319"/>
    </row>
    <row r="114" spans="1:48">
      <c r="A114" s="287"/>
      <c r="B114" s="287"/>
      <c r="C114" s="287"/>
      <c r="D114" s="317"/>
      <c r="E114" s="317"/>
      <c r="F114" s="319"/>
      <c r="G114" s="317"/>
      <c r="H114" s="319"/>
      <c r="I114" s="319"/>
      <c r="J114" s="317"/>
      <c r="K114" s="319"/>
      <c r="L114" s="287"/>
      <c r="M114" s="317"/>
      <c r="N114" s="319"/>
      <c r="O114" s="317"/>
      <c r="P114" s="319"/>
      <c r="Q114" s="317"/>
      <c r="R114" s="319"/>
      <c r="S114" s="317"/>
      <c r="T114" s="287"/>
      <c r="U114" s="317"/>
      <c r="V114" s="287"/>
      <c r="W114" s="317"/>
      <c r="X114" s="317"/>
      <c r="Y114" s="317"/>
      <c r="Z114" s="319"/>
      <c r="AA114" s="319"/>
      <c r="AB114" s="287"/>
      <c r="AC114" s="287"/>
      <c r="AD114" s="287"/>
      <c r="AE114" s="319"/>
      <c r="AF114" s="319"/>
      <c r="AG114" s="319"/>
      <c r="AH114" s="319"/>
      <c r="AI114" s="318"/>
      <c r="AJ114" s="337"/>
      <c r="AK114" s="318"/>
      <c r="AL114" s="337"/>
      <c r="AM114" s="318"/>
      <c r="AN114" s="337"/>
      <c r="AO114" s="318"/>
      <c r="AP114" s="318"/>
      <c r="AQ114" s="318"/>
      <c r="AR114" s="318"/>
      <c r="AS114" s="318"/>
      <c r="AT114" s="318"/>
      <c r="AU114" s="319"/>
      <c r="AV114" s="319"/>
    </row>
    <row r="115" spans="1:48">
      <c r="A115" s="287"/>
      <c r="B115" s="287"/>
      <c r="C115" s="287"/>
      <c r="D115" s="317"/>
      <c r="E115" s="317"/>
      <c r="F115" s="319"/>
      <c r="G115" s="317"/>
      <c r="H115" s="319"/>
      <c r="I115" s="319"/>
      <c r="J115" s="317"/>
      <c r="K115" s="319"/>
      <c r="L115" s="287"/>
      <c r="M115" s="317"/>
      <c r="N115" s="319"/>
      <c r="O115" s="317"/>
      <c r="P115" s="319"/>
      <c r="Q115" s="317"/>
      <c r="R115" s="319"/>
      <c r="S115" s="317"/>
      <c r="T115" s="287"/>
      <c r="U115" s="317"/>
      <c r="V115" s="287"/>
      <c r="W115" s="317"/>
      <c r="X115" s="317"/>
      <c r="Y115" s="317"/>
      <c r="Z115" s="319"/>
      <c r="AA115" s="319"/>
      <c r="AB115" s="287"/>
      <c r="AC115" s="287"/>
      <c r="AD115" s="287"/>
      <c r="AE115" s="319"/>
      <c r="AF115" s="319"/>
      <c r="AG115" s="319"/>
      <c r="AH115" s="319"/>
      <c r="AI115" s="318"/>
      <c r="AJ115" s="337"/>
      <c r="AK115" s="318"/>
      <c r="AL115" s="337"/>
      <c r="AM115" s="318"/>
      <c r="AN115" s="337"/>
      <c r="AO115" s="318"/>
      <c r="AP115" s="318"/>
      <c r="AQ115" s="318"/>
      <c r="AR115" s="318"/>
      <c r="AS115" s="318"/>
      <c r="AT115" s="318"/>
      <c r="AU115" s="319"/>
      <c r="AV115" s="319"/>
    </row>
    <row r="116" spans="1:48">
      <c r="A116" s="287"/>
      <c r="B116" s="287"/>
      <c r="C116" s="287"/>
      <c r="D116" s="317"/>
      <c r="E116" s="317"/>
      <c r="F116" s="319"/>
      <c r="G116" s="317"/>
      <c r="H116" s="319"/>
      <c r="I116" s="319"/>
      <c r="J116" s="317"/>
      <c r="K116" s="319"/>
      <c r="L116" s="287"/>
      <c r="M116" s="317"/>
      <c r="N116" s="319"/>
      <c r="O116" s="317"/>
      <c r="P116" s="319"/>
      <c r="Q116" s="317"/>
      <c r="R116" s="319"/>
      <c r="S116" s="317"/>
      <c r="T116" s="287"/>
      <c r="U116" s="317"/>
      <c r="V116" s="287"/>
      <c r="W116" s="317"/>
      <c r="X116" s="317"/>
      <c r="Y116" s="317"/>
      <c r="Z116" s="319"/>
      <c r="AA116" s="319"/>
      <c r="AB116" s="287"/>
      <c r="AC116" s="287"/>
      <c r="AD116" s="287"/>
      <c r="AE116" s="319"/>
      <c r="AF116" s="319"/>
      <c r="AG116" s="319"/>
      <c r="AH116" s="319"/>
      <c r="AI116" s="318"/>
      <c r="AJ116" s="337"/>
      <c r="AK116" s="318"/>
      <c r="AL116" s="337"/>
      <c r="AM116" s="318"/>
      <c r="AN116" s="337"/>
      <c r="AO116" s="318"/>
      <c r="AP116" s="318"/>
      <c r="AQ116" s="318"/>
      <c r="AR116" s="318"/>
      <c r="AS116" s="318"/>
      <c r="AT116" s="318"/>
      <c r="AU116" s="319"/>
      <c r="AV116" s="319"/>
    </row>
    <row r="117" spans="1:48">
      <c r="A117" s="287"/>
      <c r="B117" s="287"/>
      <c r="C117" s="287"/>
      <c r="D117" s="317"/>
      <c r="E117" s="317"/>
      <c r="F117" s="319"/>
      <c r="G117" s="317"/>
      <c r="H117" s="319"/>
      <c r="I117" s="319"/>
      <c r="J117" s="317"/>
      <c r="K117" s="319"/>
      <c r="L117" s="287"/>
      <c r="M117" s="317"/>
      <c r="N117" s="319"/>
      <c r="O117" s="317"/>
      <c r="P117" s="319"/>
      <c r="Q117" s="317"/>
      <c r="R117" s="319"/>
      <c r="S117" s="317"/>
      <c r="T117" s="287"/>
      <c r="U117" s="317"/>
      <c r="V117" s="287"/>
      <c r="W117" s="317"/>
      <c r="X117" s="317"/>
      <c r="Y117" s="317"/>
      <c r="Z117" s="319"/>
      <c r="AA117" s="319"/>
      <c r="AB117" s="287"/>
      <c r="AC117" s="287"/>
      <c r="AD117" s="287"/>
      <c r="AE117" s="319"/>
      <c r="AF117" s="319"/>
      <c r="AG117" s="319"/>
      <c r="AH117" s="319"/>
      <c r="AI117" s="318"/>
      <c r="AJ117" s="337"/>
      <c r="AK117" s="318"/>
      <c r="AL117" s="337"/>
      <c r="AM117" s="318"/>
      <c r="AN117" s="337"/>
      <c r="AO117" s="318"/>
      <c r="AP117" s="318"/>
      <c r="AQ117" s="318"/>
      <c r="AR117" s="318"/>
      <c r="AS117" s="318"/>
      <c r="AT117" s="318"/>
      <c r="AU117" s="319"/>
      <c r="AV117" s="319"/>
    </row>
    <row r="118" spans="1:48">
      <c r="A118" s="287"/>
      <c r="B118" s="287"/>
      <c r="C118" s="287"/>
      <c r="D118" s="317"/>
      <c r="E118" s="317"/>
      <c r="F118" s="319"/>
      <c r="G118" s="317"/>
      <c r="H118" s="319"/>
      <c r="I118" s="319"/>
      <c r="J118" s="317"/>
      <c r="K118" s="319"/>
      <c r="L118" s="287"/>
      <c r="M118" s="317"/>
      <c r="N118" s="319"/>
      <c r="O118" s="317"/>
      <c r="P118" s="319"/>
      <c r="Q118" s="317"/>
      <c r="R118" s="319"/>
      <c r="S118" s="317"/>
      <c r="T118" s="287"/>
      <c r="U118" s="317"/>
      <c r="V118" s="287"/>
      <c r="W118" s="317"/>
      <c r="X118" s="317"/>
      <c r="Y118" s="317"/>
      <c r="Z118" s="319"/>
      <c r="AA118" s="319"/>
      <c r="AB118" s="287"/>
      <c r="AC118" s="287"/>
      <c r="AD118" s="287"/>
      <c r="AE118" s="319"/>
      <c r="AF118" s="319"/>
      <c r="AG118" s="319"/>
      <c r="AH118" s="319"/>
      <c r="AI118" s="318"/>
      <c r="AJ118" s="337"/>
      <c r="AK118" s="318"/>
      <c r="AL118" s="337"/>
      <c r="AM118" s="318"/>
      <c r="AN118" s="337"/>
      <c r="AO118" s="318"/>
      <c r="AP118" s="318"/>
      <c r="AQ118" s="318"/>
      <c r="AR118" s="318"/>
      <c r="AS118" s="318"/>
      <c r="AT118" s="318"/>
      <c r="AU118" s="319"/>
      <c r="AV118" s="319"/>
    </row>
    <row r="119" spans="1:48">
      <c r="A119" s="287"/>
      <c r="B119" s="287"/>
      <c r="C119" s="287"/>
      <c r="D119" s="317"/>
      <c r="E119" s="317"/>
      <c r="F119" s="319"/>
      <c r="G119" s="317"/>
      <c r="H119" s="319"/>
      <c r="I119" s="319"/>
      <c r="J119" s="317"/>
      <c r="K119" s="319"/>
      <c r="L119" s="287"/>
      <c r="M119" s="317"/>
      <c r="N119" s="319"/>
      <c r="O119" s="317"/>
      <c r="P119" s="319"/>
      <c r="Q119" s="317"/>
      <c r="R119" s="319"/>
      <c r="S119" s="317"/>
      <c r="T119" s="287"/>
      <c r="U119" s="317"/>
      <c r="V119" s="287"/>
      <c r="W119" s="317"/>
      <c r="X119" s="317"/>
      <c r="Y119" s="317"/>
      <c r="Z119" s="319"/>
      <c r="AA119" s="319"/>
      <c r="AB119" s="287"/>
      <c r="AC119" s="287"/>
      <c r="AD119" s="287"/>
      <c r="AE119" s="319"/>
      <c r="AF119" s="319"/>
      <c r="AG119" s="319"/>
      <c r="AH119" s="319"/>
      <c r="AI119" s="318"/>
      <c r="AJ119" s="337"/>
      <c r="AK119" s="318"/>
      <c r="AL119" s="337"/>
      <c r="AM119" s="318"/>
      <c r="AN119" s="337"/>
      <c r="AO119" s="318"/>
      <c r="AP119" s="318"/>
      <c r="AQ119" s="318"/>
      <c r="AR119" s="318"/>
      <c r="AS119" s="318"/>
      <c r="AT119" s="318"/>
      <c r="AU119" s="319"/>
      <c r="AV119" s="319"/>
    </row>
    <row r="120" spans="1:48">
      <c r="A120" s="287"/>
      <c r="B120" s="287"/>
      <c r="C120" s="287"/>
      <c r="D120" s="317"/>
      <c r="E120" s="317"/>
      <c r="F120" s="319"/>
      <c r="G120" s="317"/>
      <c r="H120" s="319"/>
      <c r="I120" s="319"/>
      <c r="J120" s="317"/>
      <c r="K120" s="319"/>
      <c r="L120" s="287"/>
      <c r="M120" s="317"/>
      <c r="N120" s="319"/>
      <c r="O120" s="317"/>
      <c r="P120" s="319"/>
      <c r="Q120" s="317"/>
      <c r="R120" s="319"/>
      <c r="S120" s="317"/>
      <c r="T120" s="287"/>
      <c r="U120" s="317"/>
      <c r="V120" s="287"/>
      <c r="W120" s="317"/>
      <c r="X120" s="317"/>
      <c r="Y120" s="317"/>
      <c r="Z120" s="319"/>
      <c r="AA120" s="319"/>
      <c r="AB120" s="287"/>
      <c r="AC120" s="287"/>
      <c r="AD120" s="287"/>
      <c r="AE120" s="319"/>
      <c r="AF120" s="319"/>
      <c r="AG120" s="319"/>
      <c r="AH120" s="319"/>
      <c r="AI120" s="318"/>
      <c r="AJ120" s="337"/>
      <c r="AK120" s="318"/>
      <c r="AL120" s="337"/>
      <c r="AM120" s="318"/>
      <c r="AN120" s="337"/>
      <c r="AO120" s="318"/>
      <c r="AP120" s="318"/>
      <c r="AQ120" s="318"/>
      <c r="AR120" s="318"/>
      <c r="AS120" s="318"/>
      <c r="AT120" s="318"/>
      <c r="AU120" s="319"/>
      <c r="AV120" s="319"/>
    </row>
    <row r="121" spans="1:48">
      <c r="A121" s="287"/>
      <c r="B121" s="287"/>
      <c r="C121" s="287"/>
      <c r="D121" s="317"/>
      <c r="E121" s="317"/>
      <c r="F121" s="319"/>
      <c r="G121" s="317"/>
      <c r="H121" s="319"/>
      <c r="I121" s="319"/>
      <c r="J121" s="317"/>
      <c r="K121" s="319"/>
      <c r="L121" s="287"/>
      <c r="M121" s="317"/>
      <c r="N121" s="319"/>
      <c r="O121" s="317"/>
      <c r="P121" s="319"/>
      <c r="Q121" s="317"/>
      <c r="R121" s="319"/>
      <c r="S121" s="317"/>
      <c r="T121" s="287"/>
      <c r="U121" s="317"/>
      <c r="V121" s="287"/>
      <c r="W121" s="317"/>
      <c r="X121" s="317"/>
      <c r="Y121" s="317"/>
      <c r="Z121" s="319"/>
      <c r="AA121" s="319"/>
      <c r="AB121" s="287"/>
      <c r="AC121" s="287"/>
      <c r="AD121" s="287"/>
      <c r="AE121" s="319"/>
      <c r="AF121" s="319"/>
      <c r="AG121" s="319"/>
      <c r="AH121" s="319"/>
      <c r="AI121" s="318"/>
      <c r="AJ121" s="337"/>
      <c r="AK121" s="318"/>
      <c r="AL121" s="337"/>
      <c r="AM121" s="318"/>
      <c r="AN121" s="337"/>
      <c r="AO121" s="318"/>
      <c r="AP121" s="318"/>
      <c r="AQ121" s="318"/>
      <c r="AR121" s="318"/>
      <c r="AS121" s="318"/>
      <c r="AT121" s="318"/>
      <c r="AU121" s="319"/>
      <c r="AV121" s="319"/>
    </row>
    <row r="122" spans="1:48">
      <c r="A122" s="287"/>
      <c r="B122" s="287"/>
      <c r="C122" s="287"/>
      <c r="D122" s="317"/>
      <c r="E122" s="317"/>
      <c r="F122" s="319"/>
      <c r="G122" s="317"/>
      <c r="H122" s="319"/>
      <c r="I122" s="319"/>
      <c r="J122" s="317"/>
      <c r="K122" s="319"/>
      <c r="L122" s="287"/>
      <c r="M122" s="317"/>
      <c r="N122" s="319"/>
      <c r="O122" s="317"/>
      <c r="P122" s="319"/>
      <c r="Q122" s="317"/>
      <c r="R122" s="319"/>
      <c r="S122" s="317"/>
      <c r="T122" s="287"/>
      <c r="U122" s="317"/>
      <c r="V122" s="287"/>
      <c r="W122" s="317"/>
      <c r="X122" s="317"/>
      <c r="Y122" s="317"/>
      <c r="Z122" s="319"/>
      <c r="AA122" s="319"/>
      <c r="AB122" s="287"/>
      <c r="AC122" s="287"/>
      <c r="AD122" s="287"/>
      <c r="AE122" s="319"/>
      <c r="AF122" s="319"/>
      <c r="AG122" s="319"/>
      <c r="AH122" s="319"/>
      <c r="AI122" s="318"/>
      <c r="AJ122" s="337"/>
      <c r="AK122" s="318"/>
      <c r="AL122" s="337"/>
      <c r="AM122" s="318"/>
      <c r="AN122" s="337"/>
      <c r="AO122" s="318"/>
      <c r="AP122" s="318"/>
      <c r="AQ122" s="318"/>
      <c r="AR122" s="318"/>
      <c r="AS122" s="318"/>
      <c r="AT122" s="318"/>
      <c r="AU122" s="319"/>
      <c r="AV122" s="319"/>
    </row>
    <row r="123" spans="1:48">
      <c r="A123" s="287"/>
      <c r="B123" s="287"/>
      <c r="C123" s="287"/>
      <c r="D123" s="317"/>
      <c r="E123" s="317"/>
      <c r="F123" s="319"/>
      <c r="G123" s="317"/>
      <c r="H123" s="319"/>
      <c r="I123" s="319"/>
      <c r="J123" s="317"/>
      <c r="K123" s="319"/>
      <c r="L123" s="287"/>
      <c r="M123" s="317"/>
      <c r="N123" s="319"/>
      <c r="O123" s="317"/>
      <c r="P123" s="319"/>
      <c r="Q123" s="317"/>
      <c r="R123" s="319"/>
      <c r="S123" s="317"/>
      <c r="T123" s="287"/>
      <c r="U123" s="317"/>
      <c r="V123" s="287"/>
      <c r="W123" s="317"/>
      <c r="X123" s="317"/>
      <c r="Y123" s="317"/>
      <c r="Z123" s="319"/>
      <c r="AA123" s="319"/>
      <c r="AB123" s="287"/>
      <c r="AC123" s="287"/>
      <c r="AD123" s="287"/>
      <c r="AE123" s="319"/>
      <c r="AF123" s="319"/>
      <c r="AG123" s="319"/>
      <c r="AH123" s="319"/>
      <c r="AI123" s="318"/>
      <c r="AJ123" s="337"/>
      <c r="AK123" s="318"/>
      <c r="AL123" s="337"/>
      <c r="AM123" s="318"/>
      <c r="AN123" s="337"/>
      <c r="AO123" s="318"/>
      <c r="AP123" s="318"/>
      <c r="AQ123" s="318"/>
      <c r="AR123" s="318"/>
      <c r="AS123" s="318"/>
      <c r="AT123" s="318"/>
      <c r="AU123" s="319"/>
      <c r="AV123" s="319"/>
    </row>
    <row r="124" spans="1:48">
      <c r="A124" s="287"/>
      <c r="B124" s="287"/>
      <c r="C124" s="287"/>
      <c r="D124" s="317"/>
      <c r="E124" s="317"/>
      <c r="F124" s="319"/>
      <c r="G124" s="317"/>
      <c r="H124" s="319"/>
      <c r="I124" s="319"/>
      <c r="J124" s="317"/>
      <c r="K124" s="319"/>
      <c r="L124" s="287"/>
      <c r="M124" s="317"/>
      <c r="N124" s="319"/>
      <c r="O124" s="317"/>
      <c r="P124" s="319"/>
      <c r="Q124" s="317"/>
      <c r="R124" s="319"/>
      <c r="S124" s="317"/>
      <c r="T124" s="287"/>
      <c r="U124" s="317"/>
      <c r="V124" s="287"/>
      <c r="W124" s="317"/>
      <c r="X124" s="317"/>
      <c r="Y124" s="317"/>
      <c r="Z124" s="319"/>
      <c r="AA124" s="319"/>
      <c r="AB124" s="287"/>
      <c r="AC124" s="287"/>
      <c r="AD124" s="287"/>
      <c r="AE124" s="319"/>
      <c r="AF124" s="319"/>
      <c r="AG124" s="319"/>
      <c r="AH124" s="319"/>
      <c r="AI124" s="318"/>
      <c r="AJ124" s="337"/>
      <c r="AK124" s="318"/>
      <c r="AL124" s="337"/>
      <c r="AM124" s="318"/>
      <c r="AN124" s="337"/>
      <c r="AO124" s="318"/>
      <c r="AP124" s="318"/>
      <c r="AQ124" s="318"/>
      <c r="AR124" s="318"/>
      <c r="AS124" s="318"/>
      <c r="AT124" s="318"/>
      <c r="AU124" s="319"/>
      <c r="AV124" s="319"/>
    </row>
    <row r="125" spans="1:48">
      <c r="A125" s="287"/>
      <c r="B125" s="287"/>
      <c r="C125" s="287"/>
      <c r="D125" s="317"/>
      <c r="E125" s="317"/>
      <c r="F125" s="319"/>
      <c r="G125" s="317"/>
      <c r="H125" s="319"/>
      <c r="I125" s="319"/>
      <c r="J125" s="317"/>
      <c r="K125" s="319"/>
      <c r="L125" s="287"/>
      <c r="M125" s="317"/>
      <c r="N125" s="319"/>
      <c r="O125" s="317"/>
      <c r="P125" s="319"/>
      <c r="Q125" s="317"/>
      <c r="R125" s="319"/>
      <c r="S125" s="317"/>
      <c r="T125" s="287"/>
      <c r="U125" s="317"/>
      <c r="V125" s="287"/>
      <c r="W125" s="317"/>
      <c r="X125" s="317"/>
      <c r="Y125" s="317"/>
      <c r="Z125" s="319"/>
      <c r="AA125" s="319"/>
      <c r="AB125" s="287"/>
      <c r="AC125" s="287"/>
      <c r="AD125" s="287"/>
      <c r="AE125" s="319"/>
      <c r="AF125" s="319"/>
      <c r="AG125" s="319"/>
      <c r="AH125" s="319"/>
      <c r="AI125" s="318"/>
      <c r="AJ125" s="337"/>
      <c r="AK125" s="318"/>
      <c r="AL125" s="337"/>
      <c r="AM125" s="318"/>
      <c r="AN125" s="337"/>
      <c r="AO125" s="318"/>
      <c r="AP125" s="318"/>
      <c r="AQ125" s="318"/>
      <c r="AR125" s="318"/>
      <c r="AS125" s="318"/>
      <c r="AT125" s="318"/>
      <c r="AU125" s="319"/>
      <c r="AV125" s="319"/>
    </row>
    <row r="126" spans="1:48">
      <c r="A126" s="287"/>
      <c r="B126" s="287"/>
      <c r="C126" s="287"/>
      <c r="D126" s="317"/>
      <c r="E126" s="317"/>
      <c r="F126" s="319"/>
      <c r="G126" s="317"/>
      <c r="H126" s="319"/>
      <c r="I126" s="319"/>
      <c r="J126" s="317"/>
      <c r="K126" s="319"/>
      <c r="L126" s="287"/>
      <c r="M126" s="317"/>
      <c r="N126" s="319"/>
      <c r="O126" s="317"/>
      <c r="P126" s="319"/>
      <c r="Q126" s="317"/>
      <c r="R126" s="319"/>
      <c r="S126" s="317"/>
      <c r="T126" s="287"/>
      <c r="U126" s="317"/>
      <c r="V126" s="287"/>
      <c r="W126" s="317"/>
      <c r="X126" s="317"/>
      <c r="Y126" s="317"/>
      <c r="Z126" s="319"/>
      <c r="AA126" s="319"/>
      <c r="AB126" s="287"/>
      <c r="AC126" s="287"/>
      <c r="AD126" s="287"/>
      <c r="AE126" s="319"/>
      <c r="AF126" s="319"/>
      <c r="AG126" s="319"/>
      <c r="AH126" s="319"/>
      <c r="AI126" s="318"/>
      <c r="AJ126" s="337"/>
      <c r="AK126" s="318"/>
      <c r="AL126" s="337"/>
      <c r="AM126" s="318"/>
      <c r="AN126" s="337"/>
      <c r="AO126" s="318"/>
      <c r="AP126" s="318"/>
      <c r="AQ126" s="318"/>
      <c r="AR126" s="318"/>
      <c r="AS126" s="318"/>
      <c r="AT126" s="318"/>
      <c r="AU126" s="319"/>
      <c r="AV126" s="319"/>
    </row>
    <row r="127" spans="1:48">
      <c r="A127" s="287"/>
      <c r="B127" s="287"/>
      <c r="C127" s="287"/>
      <c r="D127" s="317"/>
      <c r="E127" s="317"/>
      <c r="F127" s="319"/>
      <c r="G127" s="317"/>
      <c r="H127" s="319"/>
      <c r="I127" s="319"/>
      <c r="J127" s="317"/>
      <c r="K127" s="319"/>
      <c r="L127" s="287"/>
      <c r="M127" s="317"/>
      <c r="N127" s="319"/>
      <c r="O127" s="317"/>
      <c r="P127" s="319"/>
      <c r="Q127" s="317"/>
      <c r="R127" s="319"/>
      <c r="S127" s="317"/>
      <c r="T127" s="287"/>
      <c r="U127" s="317"/>
      <c r="V127" s="287"/>
      <c r="W127" s="317"/>
      <c r="X127" s="317"/>
      <c r="Y127" s="317"/>
      <c r="Z127" s="319"/>
      <c r="AA127" s="319"/>
      <c r="AB127" s="287"/>
      <c r="AC127" s="287"/>
      <c r="AD127" s="287"/>
      <c r="AE127" s="319"/>
      <c r="AF127" s="319"/>
      <c r="AG127" s="319"/>
      <c r="AH127" s="319"/>
      <c r="AI127" s="318"/>
      <c r="AJ127" s="337"/>
      <c r="AK127" s="318"/>
      <c r="AL127" s="337"/>
      <c r="AM127" s="318"/>
      <c r="AN127" s="337"/>
      <c r="AO127" s="318"/>
      <c r="AP127" s="318"/>
      <c r="AQ127" s="318"/>
      <c r="AR127" s="318"/>
      <c r="AS127" s="318"/>
      <c r="AT127" s="318"/>
      <c r="AU127" s="319"/>
      <c r="AV127" s="319"/>
    </row>
    <row r="128" spans="1:48">
      <c r="A128" s="287"/>
      <c r="B128" s="287"/>
      <c r="C128" s="287"/>
      <c r="D128" s="317"/>
      <c r="E128" s="317"/>
      <c r="F128" s="319"/>
      <c r="G128" s="317"/>
      <c r="H128" s="319"/>
      <c r="I128" s="319"/>
      <c r="J128" s="317"/>
      <c r="K128" s="319"/>
      <c r="L128" s="287"/>
      <c r="M128" s="317"/>
      <c r="N128" s="319"/>
      <c r="O128" s="317"/>
      <c r="P128" s="319"/>
      <c r="Q128" s="317"/>
      <c r="R128" s="319"/>
      <c r="S128" s="317"/>
      <c r="T128" s="287"/>
      <c r="U128" s="317"/>
      <c r="V128" s="287"/>
      <c r="W128" s="317"/>
      <c r="X128" s="317"/>
      <c r="Y128" s="317"/>
      <c r="Z128" s="319"/>
      <c r="AA128" s="319"/>
      <c r="AB128" s="287"/>
      <c r="AC128" s="287"/>
      <c r="AD128" s="287"/>
      <c r="AE128" s="319"/>
      <c r="AF128" s="319"/>
      <c r="AG128" s="319"/>
      <c r="AH128" s="319"/>
      <c r="AI128" s="318"/>
      <c r="AJ128" s="337"/>
      <c r="AK128" s="318"/>
      <c r="AL128" s="337"/>
      <c r="AM128" s="318"/>
      <c r="AN128" s="337"/>
      <c r="AO128" s="318"/>
      <c r="AP128" s="318"/>
      <c r="AQ128" s="318"/>
      <c r="AR128" s="318"/>
      <c r="AS128" s="318"/>
      <c r="AT128" s="318"/>
      <c r="AU128" s="319"/>
      <c r="AV128" s="319"/>
    </row>
    <row r="129" spans="1:48">
      <c r="A129" s="287"/>
      <c r="B129" s="287"/>
      <c r="C129" s="287"/>
      <c r="D129" s="317"/>
      <c r="E129" s="317"/>
      <c r="F129" s="319"/>
      <c r="G129" s="317"/>
      <c r="H129" s="319"/>
      <c r="I129" s="319"/>
      <c r="J129" s="317"/>
      <c r="K129" s="319"/>
      <c r="L129" s="287"/>
      <c r="M129" s="317"/>
      <c r="N129" s="319"/>
      <c r="O129" s="317"/>
      <c r="P129" s="319"/>
      <c r="Q129" s="317"/>
      <c r="R129" s="319"/>
      <c r="S129" s="317"/>
      <c r="T129" s="287"/>
      <c r="U129" s="317"/>
      <c r="V129" s="287"/>
      <c r="W129" s="317"/>
      <c r="X129" s="317"/>
      <c r="Y129" s="317"/>
      <c r="Z129" s="319"/>
      <c r="AA129" s="319"/>
      <c r="AB129" s="287"/>
      <c r="AC129" s="287"/>
      <c r="AD129" s="287"/>
      <c r="AE129" s="319"/>
      <c r="AF129" s="319"/>
      <c r="AG129" s="319"/>
      <c r="AH129" s="319"/>
      <c r="AI129" s="318"/>
      <c r="AJ129" s="337"/>
      <c r="AK129" s="318"/>
      <c r="AL129" s="337"/>
      <c r="AM129" s="318"/>
      <c r="AN129" s="337"/>
      <c r="AO129" s="318"/>
      <c r="AP129" s="318"/>
      <c r="AQ129" s="318"/>
      <c r="AR129" s="318"/>
      <c r="AS129" s="318"/>
      <c r="AT129" s="318"/>
      <c r="AU129" s="319"/>
      <c r="AV129" s="319"/>
    </row>
    <row r="130" spans="1:48">
      <c r="A130" s="287"/>
      <c r="B130" s="287"/>
      <c r="C130" s="287"/>
      <c r="D130" s="317"/>
      <c r="E130" s="317"/>
      <c r="F130" s="319"/>
      <c r="G130" s="317"/>
      <c r="H130" s="319"/>
      <c r="I130" s="319"/>
      <c r="J130" s="317"/>
      <c r="K130" s="319"/>
      <c r="L130" s="287"/>
      <c r="M130" s="317"/>
      <c r="N130" s="319"/>
      <c r="O130" s="317"/>
      <c r="P130" s="319"/>
      <c r="Q130" s="317"/>
      <c r="R130" s="319"/>
      <c r="S130" s="317"/>
      <c r="T130" s="287"/>
      <c r="U130" s="317"/>
      <c r="V130" s="287"/>
      <c r="W130" s="317"/>
      <c r="X130" s="317"/>
      <c r="Y130" s="317"/>
      <c r="Z130" s="319"/>
      <c r="AA130" s="319"/>
      <c r="AB130" s="287"/>
      <c r="AC130" s="287"/>
      <c r="AD130" s="287"/>
      <c r="AE130" s="319"/>
      <c r="AF130" s="319"/>
      <c r="AG130" s="319"/>
      <c r="AH130" s="319"/>
      <c r="AI130" s="318"/>
      <c r="AJ130" s="337"/>
      <c r="AK130" s="318"/>
      <c r="AL130" s="337"/>
      <c r="AM130" s="318"/>
      <c r="AN130" s="337"/>
      <c r="AO130" s="318"/>
      <c r="AP130" s="318"/>
      <c r="AQ130" s="318"/>
      <c r="AR130" s="318"/>
      <c r="AS130" s="318"/>
      <c r="AT130" s="318"/>
      <c r="AU130" s="319"/>
      <c r="AV130" s="319"/>
    </row>
    <row r="131" spans="1:48">
      <c r="A131" s="287"/>
      <c r="B131" s="287"/>
      <c r="C131" s="287"/>
      <c r="D131" s="317"/>
      <c r="E131" s="317"/>
      <c r="F131" s="319"/>
      <c r="G131" s="317"/>
      <c r="H131" s="319"/>
      <c r="I131" s="319"/>
      <c r="J131" s="317"/>
      <c r="K131" s="319"/>
      <c r="L131" s="287"/>
      <c r="M131" s="317"/>
      <c r="N131" s="319"/>
      <c r="O131" s="317"/>
      <c r="P131" s="319"/>
      <c r="Q131" s="317"/>
      <c r="R131" s="319"/>
      <c r="S131" s="317"/>
      <c r="T131" s="287"/>
      <c r="U131" s="317"/>
      <c r="V131" s="287"/>
      <c r="W131" s="317"/>
      <c r="X131" s="317"/>
      <c r="Y131" s="317"/>
      <c r="Z131" s="319"/>
      <c r="AA131" s="319"/>
      <c r="AB131" s="287"/>
      <c r="AC131" s="287"/>
      <c r="AD131" s="287"/>
      <c r="AE131" s="319"/>
      <c r="AF131" s="319"/>
      <c r="AG131" s="319"/>
      <c r="AH131" s="319"/>
      <c r="AI131" s="318"/>
      <c r="AJ131" s="337"/>
      <c r="AK131" s="318"/>
      <c r="AL131" s="337"/>
      <c r="AM131" s="318"/>
      <c r="AN131" s="337"/>
      <c r="AO131" s="318"/>
      <c r="AP131" s="318"/>
      <c r="AQ131" s="318"/>
      <c r="AR131" s="318"/>
      <c r="AS131" s="318"/>
      <c r="AT131" s="318"/>
      <c r="AU131" s="319"/>
      <c r="AV131" s="319"/>
    </row>
    <row r="132" spans="1:48">
      <c r="A132" s="287"/>
      <c r="B132" s="287"/>
      <c r="C132" s="287"/>
      <c r="D132" s="317"/>
      <c r="E132" s="317"/>
      <c r="F132" s="319"/>
      <c r="G132" s="317"/>
      <c r="H132" s="319"/>
      <c r="I132" s="319"/>
      <c r="J132" s="317"/>
      <c r="K132" s="319"/>
      <c r="L132" s="287"/>
      <c r="M132" s="317"/>
      <c r="N132" s="319"/>
      <c r="O132" s="317"/>
      <c r="P132" s="319"/>
      <c r="Q132" s="317"/>
      <c r="R132" s="319"/>
      <c r="S132" s="317"/>
      <c r="T132" s="287"/>
      <c r="U132" s="317"/>
      <c r="V132" s="287"/>
      <c r="W132" s="317"/>
      <c r="X132" s="317"/>
      <c r="Y132" s="317"/>
      <c r="Z132" s="319"/>
      <c r="AA132" s="319"/>
      <c r="AB132" s="287"/>
      <c r="AC132" s="287"/>
      <c r="AD132" s="287"/>
      <c r="AE132" s="319"/>
      <c r="AF132" s="319"/>
      <c r="AG132" s="319"/>
      <c r="AH132" s="319"/>
      <c r="AI132" s="318"/>
      <c r="AJ132" s="337"/>
      <c r="AK132" s="318"/>
      <c r="AL132" s="337"/>
      <c r="AM132" s="318"/>
      <c r="AN132" s="337"/>
      <c r="AO132" s="318"/>
      <c r="AP132" s="318"/>
      <c r="AQ132" s="318"/>
      <c r="AR132" s="318"/>
      <c r="AS132" s="318"/>
      <c r="AT132" s="318"/>
      <c r="AU132" s="319"/>
      <c r="AV132" s="319"/>
    </row>
    <row r="133" spans="1:48">
      <c r="A133" s="287"/>
      <c r="B133" s="287"/>
      <c r="C133" s="287"/>
      <c r="D133" s="317"/>
      <c r="E133" s="317"/>
      <c r="F133" s="319"/>
      <c r="G133" s="317"/>
      <c r="H133" s="319"/>
      <c r="I133" s="319"/>
      <c r="J133" s="317"/>
      <c r="K133" s="319"/>
      <c r="L133" s="287"/>
      <c r="M133" s="317"/>
      <c r="N133" s="319"/>
      <c r="O133" s="317"/>
      <c r="P133" s="319"/>
      <c r="Q133" s="317"/>
      <c r="R133" s="319"/>
      <c r="S133" s="317"/>
      <c r="T133" s="287"/>
      <c r="U133" s="317"/>
      <c r="V133" s="287"/>
      <c r="W133" s="317"/>
      <c r="X133" s="317"/>
      <c r="Y133" s="317"/>
      <c r="Z133" s="319"/>
      <c r="AA133" s="319"/>
      <c r="AB133" s="287"/>
      <c r="AC133" s="287"/>
      <c r="AD133" s="287"/>
      <c r="AE133" s="319"/>
      <c r="AF133" s="319"/>
      <c r="AG133" s="319"/>
      <c r="AH133" s="319"/>
      <c r="AI133" s="318"/>
      <c r="AJ133" s="337"/>
      <c r="AK133" s="318"/>
      <c r="AL133" s="337"/>
      <c r="AM133" s="318"/>
      <c r="AN133" s="337"/>
      <c r="AO133" s="318"/>
      <c r="AP133" s="318"/>
      <c r="AQ133" s="318"/>
      <c r="AR133" s="318"/>
      <c r="AS133" s="318"/>
      <c r="AT133" s="318"/>
      <c r="AU133" s="319"/>
      <c r="AV133" s="319"/>
    </row>
    <row r="134" spans="1:48">
      <c r="A134" s="287"/>
      <c r="B134" s="287"/>
      <c r="C134" s="287"/>
      <c r="D134" s="317"/>
      <c r="E134" s="317"/>
      <c r="F134" s="319"/>
      <c r="G134" s="317"/>
      <c r="H134" s="319"/>
      <c r="I134" s="319"/>
      <c r="J134" s="317"/>
      <c r="K134" s="319"/>
      <c r="L134" s="287"/>
      <c r="M134" s="317"/>
      <c r="N134" s="319"/>
      <c r="O134" s="317"/>
      <c r="P134" s="319"/>
      <c r="Q134" s="317"/>
      <c r="R134" s="319"/>
      <c r="S134" s="317"/>
      <c r="T134" s="287"/>
      <c r="U134" s="317"/>
      <c r="V134" s="287"/>
      <c r="W134" s="317"/>
      <c r="X134" s="317"/>
      <c r="Y134" s="317"/>
      <c r="Z134" s="319"/>
      <c r="AA134" s="319"/>
      <c r="AB134" s="287"/>
      <c r="AC134" s="287"/>
      <c r="AD134" s="287"/>
      <c r="AE134" s="319"/>
      <c r="AF134" s="319"/>
      <c r="AG134" s="319"/>
      <c r="AH134" s="319"/>
      <c r="AI134" s="318"/>
      <c r="AJ134" s="337"/>
      <c r="AK134" s="318"/>
      <c r="AL134" s="337"/>
      <c r="AM134" s="318"/>
      <c r="AN134" s="337"/>
      <c r="AO134" s="318"/>
      <c r="AP134" s="318"/>
      <c r="AQ134" s="318"/>
      <c r="AR134" s="318"/>
      <c r="AS134" s="318"/>
      <c r="AT134" s="318"/>
      <c r="AU134" s="319"/>
      <c r="AV134" s="319"/>
    </row>
    <row r="135" spans="1:48">
      <c r="A135" s="287"/>
      <c r="B135" s="287"/>
      <c r="C135" s="287"/>
      <c r="D135" s="317"/>
      <c r="E135" s="317"/>
      <c r="F135" s="319"/>
      <c r="G135" s="317"/>
      <c r="H135" s="319"/>
      <c r="I135" s="319"/>
      <c r="J135" s="317"/>
      <c r="K135" s="319"/>
      <c r="L135" s="287"/>
      <c r="M135" s="317"/>
      <c r="N135" s="319"/>
      <c r="O135" s="317"/>
      <c r="P135" s="319"/>
      <c r="Q135" s="317"/>
      <c r="R135" s="319"/>
      <c r="S135" s="317"/>
      <c r="T135" s="287"/>
      <c r="U135" s="317"/>
      <c r="V135" s="287"/>
      <c r="W135" s="317"/>
      <c r="X135" s="317"/>
      <c r="Y135" s="317"/>
      <c r="Z135" s="319"/>
      <c r="AA135" s="319"/>
      <c r="AB135" s="287"/>
      <c r="AC135" s="287"/>
      <c r="AD135" s="287"/>
      <c r="AE135" s="319"/>
      <c r="AF135" s="319"/>
      <c r="AG135" s="319"/>
      <c r="AH135" s="319"/>
      <c r="AI135" s="318"/>
      <c r="AJ135" s="337"/>
      <c r="AK135" s="318"/>
      <c r="AL135" s="337"/>
      <c r="AM135" s="318"/>
      <c r="AN135" s="337"/>
      <c r="AO135" s="318"/>
      <c r="AP135" s="318"/>
      <c r="AQ135" s="318"/>
      <c r="AR135" s="318"/>
      <c r="AS135" s="318"/>
      <c r="AT135" s="318"/>
      <c r="AU135" s="319"/>
      <c r="AV135" s="319"/>
    </row>
    <row r="136" spans="1:48">
      <c r="A136" s="287"/>
      <c r="B136" s="287"/>
      <c r="C136" s="287"/>
      <c r="D136" s="317"/>
      <c r="E136" s="317"/>
      <c r="F136" s="319"/>
      <c r="G136" s="317"/>
      <c r="H136" s="319"/>
      <c r="I136" s="319"/>
      <c r="J136" s="317"/>
      <c r="K136" s="319"/>
      <c r="L136" s="287"/>
      <c r="M136" s="317"/>
      <c r="N136" s="319"/>
      <c r="O136" s="317"/>
      <c r="P136" s="319"/>
      <c r="Q136" s="317"/>
      <c r="R136" s="319"/>
      <c r="S136" s="317"/>
      <c r="T136" s="287"/>
      <c r="U136" s="317"/>
      <c r="V136" s="287"/>
      <c r="W136" s="317"/>
      <c r="X136" s="317"/>
      <c r="Y136" s="317"/>
      <c r="Z136" s="319"/>
      <c r="AA136" s="319"/>
      <c r="AB136" s="287"/>
      <c r="AC136" s="287"/>
      <c r="AD136" s="287"/>
      <c r="AE136" s="319"/>
      <c r="AF136" s="319"/>
      <c r="AG136" s="319"/>
      <c r="AH136" s="319"/>
      <c r="AI136" s="318"/>
      <c r="AJ136" s="337"/>
      <c r="AK136" s="318"/>
      <c r="AL136" s="337"/>
      <c r="AM136" s="318"/>
      <c r="AN136" s="337"/>
      <c r="AO136" s="318"/>
      <c r="AP136" s="318"/>
      <c r="AQ136" s="318"/>
      <c r="AR136" s="318"/>
      <c r="AS136" s="318"/>
      <c r="AT136" s="318"/>
      <c r="AU136" s="319"/>
      <c r="AV136" s="319"/>
    </row>
    <row r="137" spans="1:48">
      <c r="A137" s="287"/>
      <c r="B137" s="287"/>
      <c r="C137" s="287"/>
      <c r="D137" s="317"/>
      <c r="E137" s="317"/>
      <c r="F137" s="319"/>
      <c r="G137" s="317"/>
      <c r="H137" s="319"/>
      <c r="I137" s="319"/>
      <c r="J137" s="317"/>
      <c r="K137" s="319"/>
      <c r="L137" s="287"/>
      <c r="M137" s="317"/>
      <c r="N137" s="319"/>
      <c r="O137" s="317"/>
      <c r="P137" s="319"/>
      <c r="Q137" s="317"/>
      <c r="R137" s="319"/>
      <c r="S137" s="317"/>
      <c r="T137" s="287"/>
      <c r="U137" s="317"/>
      <c r="V137" s="287"/>
      <c r="W137" s="317"/>
      <c r="X137" s="317"/>
      <c r="Y137" s="317"/>
      <c r="Z137" s="319"/>
      <c r="AA137" s="319"/>
      <c r="AB137" s="287"/>
      <c r="AC137" s="287"/>
      <c r="AD137" s="287"/>
      <c r="AE137" s="319"/>
      <c r="AF137" s="319"/>
      <c r="AG137" s="319"/>
      <c r="AH137" s="319"/>
      <c r="AI137" s="318"/>
      <c r="AJ137" s="337"/>
      <c r="AK137" s="318"/>
      <c r="AL137" s="337"/>
      <c r="AM137" s="318"/>
      <c r="AN137" s="337"/>
      <c r="AO137" s="318"/>
      <c r="AP137" s="318"/>
      <c r="AQ137" s="318"/>
      <c r="AR137" s="318"/>
      <c r="AS137" s="318"/>
      <c r="AT137" s="318"/>
      <c r="AU137" s="319"/>
      <c r="AV137" s="319"/>
    </row>
    <row r="138" spans="1:48">
      <c r="A138" s="287"/>
      <c r="B138" s="287"/>
      <c r="C138" s="287"/>
      <c r="D138" s="317"/>
      <c r="E138" s="317"/>
      <c r="F138" s="319"/>
      <c r="G138" s="317"/>
      <c r="H138" s="319"/>
      <c r="I138" s="319"/>
      <c r="J138" s="317"/>
      <c r="K138" s="319"/>
      <c r="L138" s="287"/>
      <c r="M138" s="317"/>
      <c r="N138" s="319"/>
      <c r="O138" s="317"/>
      <c r="P138" s="319"/>
      <c r="Q138" s="317"/>
      <c r="R138" s="319"/>
      <c r="S138" s="317"/>
      <c r="T138" s="287"/>
      <c r="U138" s="317"/>
      <c r="V138" s="287"/>
      <c r="W138" s="317"/>
      <c r="X138" s="317"/>
      <c r="Y138" s="317"/>
      <c r="Z138" s="319"/>
      <c r="AA138" s="319"/>
      <c r="AB138" s="287"/>
      <c r="AC138" s="287"/>
      <c r="AD138" s="287"/>
      <c r="AE138" s="319"/>
      <c r="AF138" s="319"/>
      <c r="AG138" s="319"/>
      <c r="AH138" s="319"/>
      <c r="AI138" s="318"/>
      <c r="AJ138" s="337"/>
      <c r="AK138" s="318"/>
      <c r="AL138" s="337"/>
      <c r="AM138" s="318"/>
      <c r="AN138" s="337"/>
      <c r="AO138" s="318"/>
      <c r="AP138" s="318"/>
      <c r="AQ138" s="318"/>
      <c r="AR138" s="318"/>
      <c r="AS138" s="318"/>
      <c r="AT138" s="318"/>
      <c r="AU138" s="319"/>
      <c r="AV138" s="319"/>
    </row>
    <row r="139" spans="1:48">
      <c r="A139" s="287"/>
      <c r="B139" s="287"/>
      <c r="C139" s="287"/>
      <c r="D139" s="317"/>
      <c r="E139" s="317"/>
      <c r="F139" s="319"/>
      <c r="G139" s="317"/>
      <c r="H139" s="319"/>
      <c r="I139" s="319"/>
      <c r="J139" s="317"/>
      <c r="K139" s="319"/>
      <c r="L139" s="287"/>
      <c r="M139" s="317"/>
      <c r="N139" s="319"/>
      <c r="O139" s="317"/>
      <c r="P139" s="319"/>
      <c r="Q139" s="317"/>
      <c r="R139" s="319"/>
      <c r="S139" s="317"/>
      <c r="T139" s="287"/>
      <c r="U139" s="317"/>
      <c r="V139" s="287"/>
      <c r="W139" s="317"/>
      <c r="X139" s="317"/>
      <c r="Y139" s="317"/>
      <c r="Z139" s="319"/>
      <c r="AA139" s="319"/>
      <c r="AB139" s="287"/>
      <c r="AC139" s="287"/>
      <c r="AD139" s="287"/>
      <c r="AE139" s="319"/>
      <c r="AF139" s="319"/>
      <c r="AG139" s="319"/>
      <c r="AH139" s="319"/>
      <c r="AI139" s="318"/>
      <c r="AJ139" s="337"/>
      <c r="AK139" s="318"/>
      <c r="AL139" s="337"/>
      <c r="AM139" s="318"/>
      <c r="AN139" s="337"/>
      <c r="AO139" s="318"/>
      <c r="AP139" s="318"/>
      <c r="AQ139" s="318"/>
      <c r="AR139" s="318"/>
      <c r="AS139" s="318"/>
      <c r="AT139" s="318"/>
      <c r="AU139" s="319"/>
      <c r="AV139" s="319"/>
    </row>
    <row r="140" spans="1:48">
      <c r="A140" s="287"/>
      <c r="B140" s="287"/>
      <c r="C140" s="287"/>
      <c r="D140" s="317"/>
      <c r="E140" s="317"/>
      <c r="F140" s="319"/>
      <c r="G140" s="317"/>
      <c r="H140" s="319"/>
      <c r="I140" s="319"/>
      <c r="J140" s="317"/>
      <c r="K140" s="319"/>
      <c r="L140" s="287"/>
      <c r="M140" s="317"/>
      <c r="N140" s="319"/>
      <c r="O140" s="317"/>
      <c r="P140" s="319"/>
      <c r="Q140" s="317"/>
      <c r="R140" s="319"/>
      <c r="S140" s="317"/>
      <c r="T140" s="287"/>
      <c r="U140" s="317"/>
      <c r="V140" s="287"/>
      <c r="W140" s="317"/>
      <c r="X140" s="317"/>
      <c r="Y140" s="317"/>
      <c r="Z140" s="319"/>
      <c r="AA140" s="319"/>
      <c r="AB140" s="287"/>
      <c r="AC140" s="287"/>
      <c r="AD140" s="287"/>
      <c r="AE140" s="319"/>
      <c r="AF140" s="319"/>
      <c r="AG140" s="319"/>
      <c r="AH140" s="319"/>
      <c r="AI140" s="318"/>
      <c r="AJ140" s="337"/>
      <c r="AK140" s="318"/>
      <c r="AL140" s="337"/>
      <c r="AM140" s="318"/>
      <c r="AN140" s="337"/>
      <c r="AO140" s="318"/>
      <c r="AP140" s="318"/>
      <c r="AQ140" s="318"/>
      <c r="AR140" s="318"/>
      <c r="AS140" s="318"/>
      <c r="AT140" s="318"/>
      <c r="AU140" s="319"/>
      <c r="AV140" s="319"/>
    </row>
    <row r="141" spans="1:48">
      <c r="A141" s="287"/>
      <c r="B141" s="287"/>
      <c r="C141" s="287"/>
      <c r="D141" s="317"/>
      <c r="E141" s="317"/>
      <c r="F141" s="319"/>
      <c r="G141" s="317"/>
      <c r="H141" s="319"/>
      <c r="I141" s="319"/>
      <c r="J141" s="317"/>
      <c r="K141" s="319"/>
      <c r="L141" s="287"/>
      <c r="M141" s="317"/>
      <c r="N141" s="319"/>
      <c r="O141" s="317"/>
      <c r="P141" s="319"/>
      <c r="Q141" s="317"/>
      <c r="R141" s="319"/>
      <c r="S141" s="317"/>
      <c r="T141" s="287"/>
      <c r="U141" s="317"/>
      <c r="V141" s="287"/>
      <c r="W141" s="317"/>
      <c r="X141" s="317"/>
      <c r="Y141" s="317"/>
      <c r="Z141" s="319"/>
      <c r="AA141" s="319"/>
      <c r="AB141" s="287"/>
      <c r="AC141" s="287"/>
      <c r="AD141" s="287"/>
      <c r="AE141" s="319"/>
      <c r="AF141" s="319"/>
      <c r="AG141" s="319"/>
      <c r="AH141" s="319"/>
      <c r="AI141" s="318"/>
      <c r="AJ141" s="337"/>
      <c r="AK141" s="318"/>
      <c r="AL141" s="337"/>
      <c r="AM141" s="318"/>
      <c r="AN141" s="337"/>
      <c r="AO141" s="318"/>
      <c r="AP141" s="318"/>
      <c r="AQ141" s="318"/>
      <c r="AR141" s="318"/>
      <c r="AS141" s="318"/>
      <c r="AT141" s="318"/>
      <c r="AU141" s="319"/>
      <c r="AV141" s="319"/>
    </row>
    <row r="142" spans="1:48">
      <c r="A142" s="287"/>
      <c r="B142" s="287"/>
      <c r="C142" s="287"/>
      <c r="D142" s="317"/>
      <c r="E142" s="317"/>
      <c r="F142" s="319"/>
      <c r="G142" s="317"/>
      <c r="H142" s="319"/>
      <c r="I142" s="319"/>
      <c r="J142" s="317"/>
      <c r="K142" s="319"/>
      <c r="L142" s="287"/>
      <c r="M142" s="317"/>
      <c r="N142" s="319"/>
      <c r="O142" s="317"/>
      <c r="P142" s="319"/>
      <c r="Q142" s="317"/>
      <c r="R142" s="319"/>
      <c r="S142" s="317"/>
      <c r="T142" s="287"/>
      <c r="U142" s="317"/>
      <c r="V142" s="287"/>
      <c r="W142" s="317"/>
      <c r="X142" s="317"/>
      <c r="Y142" s="317"/>
      <c r="Z142" s="319"/>
      <c r="AA142" s="319"/>
      <c r="AB142" s="287"/>
      <c r="AC142" s="287"/>
      <c r="AD142" s="287"/>
      <c r="AE142" s="319"/>
      <c r="AF142" s="319"/>
      <c r="AG142" s="319"/>
      <c r="AH142" s="319"/>
      <c r="AI142" s="318"/>
      <c r="AJ142" s="337"/>
      <c r="AK142" s="318"/>
      <c r="AL142" s="337"/>
      <c r="AM142" s="318"/>
      <c r="AN142" s="337"/>
      <c r="AO142" s="318"/>
      <c r="AP142" s="318"/>
      <c r="AQ142" s="318"/>
      <c r="AR142" s="318"/>
      <c r="AS142" s="318"/>
      <c r="AT142" s="318"/>
      <c r="AU142" s="319"/>
      <c r="AV142" s="319"/>
    </row>
    <row r="143" spans="1:48">
      <c r="A143" s="287"/>
      <c r="B143" s="287"/>
      <c r="C143" s="287"/>
      <c r="D143" s="317"/>
      <c r="E143" s="317"/>
      <c r="F143" s="319"/>
      <c r="G143" s="317"/>
      <c r="H143" s="319"/>
      <c r="I143" s="319"/>
      <c r="J143" s="317"/>
      <c r="K143" s="319"/>
      <c r="L143" s="287"/>
      <c r="M143" s="317"/>
      <c r="N143" s="319"/>
      <c r="O143" s="317"/>
      <c r="P143" s="319"/>
      <c r="Q143" s="317"/>
      <c r="R143" s="319"/>
      <c r="S143" s="317"/>
      <c r="T143" s="287"/>
      <c r="U143" s="317"/>
      <c r="V143" s="287"/>
      <c r="W143" s="317"/>
      <c r="X143" s="317"/>
      <c r="Y143" s="317"/>
      <c r="Z143" s="319"/>
      <c r="AA143" s="319"/>
      <c r="AB143" s="287"/>
      <c r="AC143" s="287"/>
      <c r="AD143" s="287"/>
      <c r="AE143" s="319"/>
      <c r="AF143" s="319"/>
      <c r="AG143" s="319"/>
      <c r="AH143" s="319"/>
      <c r="AI143" s="318"/>
      <c r="AJ143" s="337"/>
      <c r="AK143" s="318"/>
      <c r="AL143" s="337"/>
      <c r="AM143" s="318"/>
      <c r="AN143" s="337"/>
      <c r="AO143" s="318"/>
      <c r="AP143" s="318"/>
      <c r="AQ143" s="318"/>
      <c r="AR143" s="318"/>
      <c r="AS143" s="318"/>
      <c r="AT143" s="318"/>
      <c r="AU143" s="319"/>
      <c r="AV143" s="319"/>
    </row>
    <row r="144" spans="1:48">
      <c r="A144" s="287"/>
      <c r="B144" s="287"/>
      <c r="C144" s="287"/>
      <c r="D144" s="317"/>
      <c r="E144" s="317"/>
      <c r="F144" s="319"/>
      <c r="G144" s="317"/>
      <c r="H144" s="319"/>
      <c r="I144" s="319"/>
      <c r="J144" s="317"/>
      <c r="K144" s="319"/>
      <c r="L144" s="287"/>
      <c r="M144" s="317"/>
      <c r="N144" s="319"/>
      <c r="O144" s="317"/>
      <c r="P144" s="319"/>
      <c r="Q144" s="317"/>
      <c r="R144" s="319"/>
      <c r="S144" s="317"/>
      <c r="T144" s="287"/>
      <c r="U144" s="317"/>
      <c r="V144" s="287"/>
      <c r="W144" s="317"/>
      <c r="X144" s="317"/>
      <c r="Y144" s="317"/>
      <c r="Z144" s="319"/>
      <c r="AA144" s="319"/>
      <c r="AB144" s="287"/>
      <c r="AC144" s="287"/>
      <c r="AD144" s="287"/>
      <c r="AE144" s="319"/>
      <c r="AF144" s="319"/>
      <c r="AG144" s="319"/>
      <c r="AH144" s="319"/>
      <c r="AI144" s="318"/>
      <c r="AJ144" s="337"/>
      <c r="AK144" s="318"/>
      <c r="AL144" s="337"/>
      <c r="AM144" s="318"/>
      <c r="AN144" s="337"/>
      <c r="AO144" s="318"/>
      <c r="AP144" s="318"/>
      <c r="AQ144" s="318"/>
      <c r="AR144" s="318"/>
      <c r="AS144" s="318"/>
      <c r="AT144" s="318"/>
      <c r="AU144" s="319"/>
      <c r="AV144" s="319"/>
    </row>
    <row r="145" spans="1:48">
      <c r="A145" s="287"/>
      <c r="B145" s="287"/>
      <c r="C145" s="287"/>
      <c r="D145" s="317"/>
      <c r="E145" s="317"/>
      <c r="F145" s="319"/>
      <c r="G145" s="317"/>
      <c r="H145" s="319"/>
      <c r="I145" s="319"/>
      <c r="J145" s="317"/>
      <c r="K145" s="319"/>
      <c r="L145" s="287"/>
      <c r="M145" s="317"/>
      <c r="N145" s="319"/>
      <c r="O145" s="317"/>
      <c r="P145" s="319"/>
      <c r="Q145" s="317"/>
      <c r="R145" s="319"/>
      <c r="S145" s="317"/>
      <c r="T145" s="287"/>
      <c r="U145" s="317"/>
      <c r="V145" s="287"/>
      <c r="W145" s="317"/>
      <c r="X145" s="317"/>
      <c r="Y145" s="317"/>
      <c r="Z145" s="319"/>
      <c r="AA145" s="319"/>
      <c r="AB145" s="287"/>
      <c r="AC145" s="287"/>
      <c r="AD145" s="287"/>
      <c r="AE145" s="319"/>
      <c r="AF145" s="319"/>
      <c r="AG145" s="319"/>
      <c r="AH145" s="319"/>
      <c r="AI145" s="318"/>
      <c r="AJ145" s="337"/>
      <c r="AK145" s="318"/>
      <c r="AL145" s="337"/>
      <c r="AM145" s="318"/>
      <c r="AN145" s="337"/>
      <c r="AO145" s="318"/>
      <c r="AP145" s="318"/>
      <c r="AQ145" s="318"/>
      <c r="AR145" s="318"/>
      <c r="AS145" s="318"/>
      <c r="AT145" s="318"/>
      <c r="AU145" s="319"/>
      <c r="AV145" s="319"/>
    </row>
    <row r="146" spans="1:48">
      <c r="A146" s="287"/>
      <c r="B146" s="287"/>
      <c r="C146" s="287"/>
      <c r="D146" s="317"/>
      <c r="E146" s="317"/>
      <c r="F146" s="319"/>
      <c r="G146" s="317"/>
      <c r="H146" s="319"/>
      <c r="I146" s="319"/>
      <c r="J146" s="317"/>
      <c r="K146" s="319"/>
      <c r="L146" s="287"/>
      <c r="M146" s="317"/>
      <c r="N146" s="319"/>
      <c r="O146" s="317"/>
      <c r="P146" s="319"/>
      <c r="Q146" s="317"/>
      <c r="R146" s="319"/>
      <c r="S146" s="317"/>
      <c r="T146" s="287"/>
      <c r="U146" s="317"/>
      <c r="V146" s="287"/>
      <c r="W146" s="317"/>
      <c r="X146" s="317"/>
      <c r="Y146" s="317"/>
      <c r="Z146" s="319"/>
      <c r="AA146" s="319"/>
      <c r="AB146" s="287"/>
      <c r="AC146" s="287"/>
      <c r="AD146" s="287"/>
      <c r="AE146" s="319"/>
      <c r="AF146" s="319"/>
      <c r="AG146" s="319"/>
      <c r="AH146" s="319"/>
      <c r="AI146" s="318"/>
      <c r="AJ146" s="337"/>
      <c r="AK146" s="318"/>
      <c r="AL146" s="337"/>
      <c r="AM146" s="318"/>
      <c r="AN146" s="337"/>
      <c r="AO146" s="318"/>
      <c r="AP146" s="318"/>
      <c r="AQ146" s="318"/>
      <c r="AR146" s="318"/>
      <c r="AS146" s="318"/>
      <c r="AT146" s="318"/>
      <c r="AU146" s="319"/>
      <c r="AV146" s="319"/>
    </row>
    <row r="147" spans="1:48">
      <c r="A147" s="287"/>
      <c r="B147" s="287"/>
      <c r="C147" s="287"/>
      <c r="D147" s="317"/>
      <c r="E147" s="317"/>
      <c r="F147" s="319"/>
      <c r="G147" s="317"/>
      <c r="H147" s="319"/>
      <c r="I147" s="319"/>
      <c r="J147" s="317"/>
      <c r="K147" s="319"/>
      <c r="L147" s="287"/>
      <c r="M147" s="317"/>
      <c r="N147" s="319"/>
      <c r="O147" s="317"/>
      <c r="P147" s="319"/>
      <c r="Q147" s="317"/>
      <c r="R147" s="319"/>
      <c r="S147" s="317"/>
      <c r="T147" s="287"/>
      <c r="U147" s="317"/>
      <c r="V147" s="287"/>
      <c r="W147" s="317"/>
      <c r="X147" s="317"/>
      <c r="Y147" s="317"/>
      <c r="Z147" s="319"/>
      <c r="AA147" s="319"/>
      <c r="AB147" s="287"/>
      <c r="AC147" s="287"/>
      <c r="AD147" s="287"/>
      <c r="AE147" s="319"/>
      <c r="AF147" s="319"/>
      <c r="AG147" s="319"/>
      <c r="AH147" s="319"/>
      <c r="AI147" s="318"/>
      <c r="AJ147" s="337"/>
      <c r="AK147" s="318"/>
      <c r="AL147" s="337"/>
      <c r="AM147" s="318"/>
      <c r="AN147" s="337"/>
      <c r="AO147" s="318"/>
      <c r="AP147" s="318"/>
      <c r="AQ147" s="318"/>
      <c r="AR147" s="318"/>
      <c r="AS147" s="318"/>
      <c r="AT147" s="318"/>
      <c r="AU147" s="319"/>
      <c r="AV147" s="319"/>
    </row>
    <row r="148" spans="1:48">
      <c r="A148" s="287"/>
      <c r="B148" s="287"/>
      <c r="C148" s="287"/>
      <c r="D148" s="317"/>
      <c r="E148" s="317"/>
      <c r="F148" s="319"/>
      <c r="G148" s="317"/>
      <c r="H148" s="319"/>
      <c r="I148" s="319"/>
      <c r="J148" s="317"/>
      <c r="K148" s="319"/>
      <c r="L148" s="287"/>
      <c r="M148" s="317"/>
      <c r="N148" s="319"/>
      <c r="O148" s="317"/>
      <c r="P148" s="319"/>
      <c r="Q148" s="317"/>
      <c r="R148" s="319"/>
      <c r="S148" s="317"/>
      <c r="T148" s="287"/>
      <c r="U148" s="317"/>
      <c r="V148" s="287"/>
      <c r="W148" s="317"/>
      <c r="X148" s="317"/>
      <c r="Y148" s="317"/>
      <c r="Z148" s="319"/>
      <c r="AA148" s="319"/>
      <c r="AB148" s="287"/>
      <c r="AC148" s="287"/>
      <c r="AD148" s="287"/>
      <c r="AE148" s="319"/>
      <c r="AF148" s="319"/>
      <c r="AG148" s="319"/>
      <c r="AH148" s="319"/>
      <c r="AI148" s="318"/>
      <c r="AJ148" s="337"/>
      <c r="AK148" s="318"/>
      <c r="AL148" s="337"/>
      <c r="AM148" s="318"/>
      <c r="AN148" s="337"/>
      <c r="AO148" s="318"/>
      <c r="AP148" s="318"/>
      <c r="AQ148" s="318"/>
      <c r="AR148" s="318"/>
      <c r="AS148" s="318"/>
      <c r="AT148" s="318"/>
      <c r="AU148" s="319"/>
      <c r="AV148" s="319"/>
    </row>
    <row r="149" spans="1:48">
      <c r="A149" s="287"/>
      <c r="B149" s="287"/>
      <c r="C149" s="287"/>
      <c r="D149" s="317"/>
      <c r="E149" s="317"/>
      <c r="F149" s="319"/>
      <c r="G149" s="317"/>
      <c r="H149" s="319"/>
      <c r="I149" s="319"/>
      <c r="J149" s="317"/>
      <c r="K149" s="319"/>
      <c r="L149" s="287"/>
      <c r="M149" s="317"/>
      <c r="N149" s="319"/>
      <c r="O149" s="317"/>
      <c r="P149" s="319"/>
      <c r="Q149" s="317"/>
      <c r="R149" s="319"/>
      <c r="S149" s="317"/>
      <c r="T149" s="287"/>
      <c r="U149" s="317"/>
      <c r="V149" s="287"/>
      <c r="W149" s="317"/>
      <c r="X149" s="317"/>
      <c r="Y149" s="317"/>
      <c r="Z149" s="319"/>
      <c r="AA149" s="319"/>
      <c r="AB149" s="287"/>
      <c r="AC149" s="287"/>
      <c r="AD149" s="287"/>
      <c r="AE149" s="319"/>
      <c r="AF149" s="319"/>
      <c r="AG149" s="319"/>
      <c r="AH149" s="319"/>
      <c r="AI149" s="318"/>
      <c r="AJ149" s="337"/>
      <c r="AK149" s="318"/>
      <c r="AL149" s="337"/>
      <c r="AM149" s="318"/>
      <c r="AN149" s="337"/>
      <c r="AO149" s="318"/>
      <c r="AP149" s="318"/>
      <c r="AQ149" s="318"/>
      <c r="AR149" s="318"/>
      <c r="AS149" s="318"/>
      <c r="AT149" s="318"/>
      <c r="AU149" s="319"/>
      <c r="AV149" s="319"/>
    </row>
    <row r="150" spans="1:48">
      <c r="A150" s="287"/>
      <c r="B150" s="287"/>
      <c r="C150" s="287"/>
      <c r="D150" s="317"/>
      <c r="E150" s="317"/>
      <c r="F150" s="319"/>
      <c r="G150" s="317"/>
      <c r="H150" s="319"/>
      <c r="I150" s="319"/>
      <c r="J150" s="317"/>
      <c r="K150" s="319"/>
      <c r="L150" s="287"/>
      <c r="M150" s="317"/>
      <c r="N150" s="319"/>
      <c r="O150" s="317"/>
      <c r="P150" s="319"/>
      <c r="Q150" s="317"/>
      <c r="R150" s="319"/>
      <c r="S150" s="317"/>
      <c r="T150" s="287"/>
      <c r="U150" s="317"/>
      <c r="V150" s="287"/>
      <c r="W150" s="317"/>
      <c r="X150" s="317"/>
      <c r="Y150" s="317"/>
      <c r="Z150" s="319"/>
      <c r="AA150" s="319"/>
      <c r="AB150" s="287"/>
      <c r="AC150" s="287"/>
      <c r="AD150" s="287"/>
      <c r="AE150" s="319"/>
      <c r="AF150" s="319"/>
      <c r="AG150" s="319"/>
      <c r="AH150" s="319"/>
      <c r="AI150" s="318"/>
      <c r="AJ150" s="337"/>
      <c r="AK150" s="318"/>
      <c r="AL150" s="337"/>
      <c r="AM150" s="318"/>
      <c r="AN150" s="337"/>
      <c r="AO150" s="318"/>
      <c r="AP150" s="318"/>
      <c r="AQ150" s="318"/>
      <c r="AR150" s="318"/>
      <c r="AS150" s="318"/>
      <c r="AT150" s="318"/>
      <c r="AU150" s="319"/>
      <c r="AV150" s="319"/>
    </row>
    <row r="151" spans="1:48">
      <c r="A151" s="287"/>
      <c r="B151" s="287"/>
      <c r="C151" s="287"/>
      <c r="D151" s="317"/>
      <c r="E151" s="317"/>
      <c r="F151" s="319"/>
      <c r="G151" s="317"/>
      <c r="H151" s="319"/>
      <c r="I151" s="319"/>
      <c r="J151" s="317"/>
      <c r="K151" s="319"/>
      <c r="L151" s="287"/>
      <c r="M151" s="317"/>
      <c r="N151" s="319"/>
      <c r="O151" s="317"/>
      <c r="P151" s="319"/>
      <c r="Q151" s="317"/>
      <c r="R151" s="319"/>
      <c r="S151" s="317"/>
      <c r="T151" s="287"/>
      <c r="U151" s="317"/>
      <c r="V151" s="287"/>
      <c r="W151" s="317"/>
      <c r="X151" s="317"/>
      <c r="Y151" s="317"/>
      <c r="Z151" s="319"/>
      <c r="AA151" s="319"/>
      <c r="AB151" s="287"/>
      <c r="AC151" s="287"/>
      <c r="AD151" s="287"/>
      <c r="AE151" s="319"/>
      <c r="AF151" s="319"/>
      <c r="AG151" s="319"/>
      <c r="AH151" s="319"/>
      <c r="AI151" s="318"/>
      <c r="AJ151" s="337"/>
      <c r="AK151" s="318"/>
      <c r="AL151" s="337"/>
      <c r="AM151" s="318"/>
      <c r="AN151" s="337"/>
      <c r="AO151" s="318"/>
      <c r="AP151" s="318"/>
      <c r="AQ151" s="318"/>
      <c r="AR151" s="318"/>
      <c r="AS151" s="318"/>
      <c r="AT151" s="318"/>
      <c r="AU151" s="319"/>
      <c r="AV151" s="319"/>
    </row>
    <row r="152" spans="1:48">
      <c r="A152" s="287"/>
      <c r="B152" s="287"/>
      <c r="C152" s="287"/>
      <c r="D152" s="317"/>
      <c r="E152" s="317"/>
      <c r="F152" s="319"/>
      <c r="G152" s="317"/>
      <c r="H152" s="319"/>
      <c r="I152" s="319"/>
      <c r="J152" s="317"/>
      <c r="K152" s="319"/>
      <c r="L152" s="287"/>
      <c r="M152" s="317"/>
      <c r="N152" s="319"/>
      <c r="O152" s="317"/>
      <c r="P152" s="319"/>
      <c r="Q152" s="317"/>
      <c r="R152" s="319"/>
      <c r="S152" s="317"/>
      <c r="T152" s="287"/>
      <c r="U152" s="317"/>
      <c r="V152" s="287"/>
      <c r="W152" s="317"/>
      <c r="X152" s="317"/>
      <c r="Y152" s="317"/>
      <c r="Z152" s="319"/>
      <c r="AA152" s="319"/>
      <c r="AB152" s="287"/>
      <c r="AC152" s="287"/>
      <c r="AD152" s="287"/>
      <c r="AE152" s="319"/>
      <c r="AF152" s="319"/>
      <c r="AG152" s="319"/>
      <c r="AH152" s="319"/>
      <c r="AI152" s="318"/>
      <c r="AJ152" s="337"/>
      <c r="AK152" s="318"/>
      <c r="AL152" s="337"/>
      <c r="AM152" s="318"/>
      <c r="AN152" s="337"/>
      <c r="AO152" s="318"/>
      <c r="AP152" s="318"/>
      <c r="AQ152" s="318"/>
      <c r="AR152" s="318"/>
      <c r="AS152" s="318"/>
      <c r="AT152" s="318"/>
      <c r="AU152" s="319"/>
      <c r="AV152" s="319"/>
    </row>
    <row r="153" spans="1:48">
      <c r="A153" s="287"/>
      <c r="B153" s="287"/>
      <c r="C153" s="287"/>
      <c r="D153" s="317"/>
      <c r="E153" s="317"/>
      <c r="F153" s="319"/>
      <c r="G153" s="317"/>
      <c r="H153" s="319"/>
      <c r="I153" s="319"/>
      <c r="J153" s="317"/>
      <c r="K153" s="319"/>
      <c r="L153" s="287"/>
      <c r="M153" s="317"/>
      <c r="N153" s="319"/>
      <c r="O153" s="317"/>
      <c r="P153" s="319"/>
      <c r="Q153" s="317"/>
      <c r="R153" s="319"/>
      <c r="S153" s="317"/>
      <c r="T153" s="287"/>
      <c r="U153" s="317"/>
      <c r="V153" s="287"/>
      <c r="W153" s="317"/>
      <c r="X153" s="317"/>
      <c r="Y153" s="317"/>
      <c r="Z153" s="319"/>
      <c r="AA153" s="319"/>
      <c r="AB153" s="287"/>
      <c r="AC153" s="287"/>
      <c r="AD153" s="287"/>
      <c r="AE153" s="319"/>
      <c r="AF153" s="319"/>
      <c r="AG153" s="319"/>
      <c r="AH153" s="319"/>
      <c r="AI153" s="318"/>
      <c r="AJ153" s="337"/>
      <c r="AK153" s="318"/>
      <c r="AL153" s="337"/>
      <c r="AM153" s="318"/>
      <c r="AN153" s="337"/>
      <c r="AO153" s="318"/>
      <c r="AP153" s="318"/>
      <c r="AQ153" s="318"/>
      <c r="AR153" s="318"/>
      <c r="AS153" s="318"/>
      <c r="AT153" s="318"/>
      <c r="AU153" s="319"/>
      <c r="AV153" s="319"/>
    </row>
    <row r="154" spans="1:48">
      <c r="A154" s="287"/>
      <c r="B154" s="287"/>
      <c r="C154" s="287"/>
      <c r="D154" s="317"/>
      <c r="E154" s="317"/>
      <c r="F154" s="319"/>
      <c r="G154" s="317"/>
      <c r="H154" s="319"/>
      <c r="I154" s="319"/>
      <c r="J154" s="317"/>
      <c r="K154" s="319"/>
      <c r="L154" s="287"/>
      <c r="M154" s="317"/>
      <c r="N154" s="319"/>
      <c r="O154" s="317"/>
      <c r="P154" s="319"/>
      <c r="Q154" s="317"/>
      <c r="R154" s="319"/>
      <c r="S154" s="317"/>
      <c r="T154" s="287"/>
      <c r="U154" s="317"/>
      <c r="V154" s="287"/>
      <c r="W154" s="317"/>
      <c r="X154" s="317"/>
      <c r="Y154" s="317"/>
      <c r="Z154" s="319"/>
      <c r="AA154" s="319"/>
      <c r="AB154" s="287"/>
      <c r="AC154" s="287"/>
      <c r="AD154" s="287"/>
      <c r="AE154" s="319"/>
      <c r="AF154" s="319"/>
      <c r="AG154" s="319"/>
      <c r="AH154" s="319"/>
      <c r="AI154" s="318"/>
      <c r="AJ154" s="337"/>
      <c r="AK154" s="318"/>
      <c r="AL154" s="337"/>
      <c r="AM154" s="318"/>
      <c r="AN154" s="337"/>
      <c r="AO154" s="318"/>
      <c r="AP154" s="318"/>
      <c r="AQ154" s="318"/>
      <c r="AR154" s="318"/>
      <c r="AS154" s="318"/>
      <c r="AT154" s="318"/>
      <c r="AU154" s="319"/>
      <c r="AV154" s="319"/>
    </row>
    <row r="155" spans="1:48">
      <c r="A155" s="287"/>
      <c r="B155" s="287"/>
      <c r="C155" s="287"/>
      <c r="D155" s="317"/>
      <c r="E155" s="317"/>
      <c r="F155" s="319"/>
      <c r="G155" s="317"/>
      <c r="H155" s="319"/>
      <c r="I155" s="319"/>
      <c r="J155" s="317"/>
      <c r="K155" s="319"/>
      <c r="L155" s="287"/>
      <c r="M155" s="317"/>
      <c r="N155" s="319"/>
      <c r="O155" s="317"/>
      <c r="P155" s="319"/>
      <c r="Q155" s="317"/>
      <c r="R155" s="319"/>
      <c r="S155" s="317"/>
      <c r="T155" s="287"/>
      <c r="U155" s="317"/>
      <c r="V155" s="287"/>
      <c r="W155" s="317"/>
      <c r="X155" s="317"/>
      <c r="Y155" s="317"/>
      <c r="Z155" s="319"/>
      <c r="AA155" s="319"/>
      <c r="AB155" s="287"/>
      <c r="AC155" s="287"/>
      <c r="AD155" s="287"/>
      <c r="AE155" s="319"/>
      <c r="AF155" s="319"/>
      <c r="AG155" s="319"/>
      <c r="AH155" s="319"/>
      <c r="AI155" s="318"/>
      <c r="AJ155" s="337"/>
      <c r="AK155" s="318"/>
      <c r="AL155" s="337"/>
      <c r="AM155" s="318"/>
      <c r="AN155" s="337"/>
      <c r="AO155" s="318"/>
      <c r="AP155" s="318"/>
      <c r="AQ155" s="318"/>
      <c r="AR155" s="318"/>
      <c r="AS155" s="318"/>
      <c r="AT155" s="318"/>
      <c r="AU155" s="319"/>
      <c r="AV155" s="319"/>
    </row>
    <row r="156" spans="1:48">
      <c r="A156" s="287"/>
      <c r="B156" s="287"/>
      <c r="C156" s="287"/>
      <c r="D156" s="317"/>
      <c r="E156" s="317"/>
      <c r="F156" s="319"/>
      <c r="G156" s="317"/>
      <c r="H156" s="319"/>
      <c r="I156" s="319"/>
      <c r="J156" s="317"/>
      <c r="K156" s="319"/>
      <c r="L156" s="287"/>
      <c r="M156" s="317"/>
      <c r="N156" s="319"/>
      <c r="O156" s="317"/>
      <c r="P156" s="319"/>
      <c r="Q156" s="317"/>
      <c r="R156" s="319"/>
      <c r="S156" s="317"/>
      <c r="T156" s="287"/>
      <c r="U156" s="317"/>
      <c r="V156" s="287"/>
      <c r="W156" s="317"/>
      <c r="X156" s="317"/>
      <c r="Y156" s="317"/>
      <c r="Z156" s="319"/>
      <c r="AA156" s="319"/>
      <c r="AB156" s="287"/>
      <c r="AC156" s="287"/>
      <c r="AD156" s="287"/>
      <c r="AE156" s="319"/>
      <c r="AF156" s="319"/>
      <c r="AG156" s="319"/>
      <c r="AH156" s="319"/>
      <c r="AI156" s="318"/>
      <c r="AJ156" s="337"/>
      <c r="AK156" s="318"/>
      <c r="AL156" s="337"/>
      <c r="AM156" s="318"/>
      <c r="AN156" s="337"/>
      <c r="AO156" s="318"/>
      <c r="AP156" s="318"/>
      <c r="AQ156" s="318"/>
      <c r="AR156" s="318"/>
      <c r="AS156" s="318"/>
      <c r="AT156" s="318"/>
      <c r="AU156" s="319"/>
      <c r="AV156" s="319"/>
    </row>
    <row r="157" spans="1:48">
      <c r="A157" s="287"/>
      <c r="B157" s="287"/>
      <c r="C157" s="287"/>
      <c r="D157" s="317"/>
      <c r="E157" s="317"/>
      <c r="F157" s="319"/>
      <c r="G157" s="317"/>
      <c r="H157" s="319"/>
      <c r="I157" s="319"/>
      <c r="J157" s="317"/>
      <c r="K157" s="319"/>
      <c r="L157" s="287"/>
      <c r="M157" s="317"/>
      <c r="N157" s="319"/>
      <c r="O157" s="317"/>
      <c r="P157" s="319"/>
      <c r="Q157" s="317"/>
      <c r="R157" s="319"/>
      <c r="S157" s="317"/>
      <c r="T157" s="287"/>
      <c r="U157" s="317"/>
      <c r="V157" s="287"/>
      <c r="W157" s="317"/>
      <c r="X157" s="317"/>
      <c r="Y157" s="317"/>
      <c r="Z157" s="319"/>
      <c r="AA157" s="319"/>
      <c r="AB157" s="287"/>
      <c r="AC157" s="287"/>
      <c r="AD157" s="287"/>
      <c r="AE157" s="319"/>
      <c r="AF157" s="319"/>
      <c r="AG157" s="319"/>
      <c r="AH157" s="319"/>
      <c r="AI157" s="318"/>
      <c r="AJ157" s="337"/>
      <c r="AK157" s="318"/>
      <c r="AL157" s="337"/>
      <c r="AM157" s="318"/>
      <c r="AN157" s="337"/>
      <c r="AO157" s="318"/>
      <c r="AP157" s="318"/>
      <c r="AQ157" s="318"/>
      <c r="AR157" s="318"/>
      <c r="AS157" s="318"/>
      <c r="AT157" s="318"/>
      <c r="AU157" s="319"/>
      <c r="AV157" s="319"/>
    </row>
    <row r="158" spans="1:48">
      <c r="A158" s="287"/>
      <c r="B158" s="287"/>
      <c r="C158" s="287"/>
      <c r="D158" s="317"/>
      <c r="E158" s="317"/>
      <c r="F158" s="319"/>
      <c r="G158" s="317"/>
      <c r="H158" s="319"/>
      <c r="I158" s="319"/>
      <c r="J158" s="317"/>
      <c r="K158" s="319"/>
      <c r="L158" s="287"/>
      <c r="M158" s="317"/>
      <c r="N158" s="319"/>
      <c r="O158" s="317"/>
      <c r="P158" s="319"/>
      <c r="Q158" s="317"/>
      <c r="R158" s="319"/>
      <c r="S158" s="317"/>
      <c r="T158" s="287"/>
      <c r="U158" s="317"/>
      <c r="V158" s="287"/>
      <c r="W158" s="317"/>
      <c r="X158" s="317"/>
      <c r="Y158" s="317"/>
      <c r="Z158" s="319"/>
      <c r="AA158" s="319"/>
      <c r="AB158" s="287"/>
      <c r="AC158" s="287"/>
      <c r="AD158" s="287"/>
      <c r="AE158" s="319"/>
      <c r="AF158" s="319"/>
      <c r="AG158" s="319"/>
      <c r="AH158" s="319"/>
      <c r="AI158" s="318"/>
      <c r="AJ158" s="337"/>
      <c r="AK158" s="318"/>
      <c r="AL158" s="337"/>
      <c r="AM158" s="318"/>
      <c r="AN158" s="337"/>
      <c r="AO158" s="318"/>
      <c r="AP158" s="318"/>
      <c r="AQ158" s="318"/>
      <c r="AR158" s="318"/>
      <c r="AS158" s="318"/>
      <c r="AT158" s="318"/>
      <c r="AU158" s="319"/>
      <c r="AV158" s="319"/>
    </row>
    <row r="159" spans="1:48">
      <c r="A159" s="287"/>
      <c r="B159" s="287"/>
      <c r="C159" s="287"/>
      <c r="D159" s="317"/>
      <c r="E159" s="317"/>
      <c r="F159" s="319"/>
      <c r="G159" s="317"/>
      <c r="H159" s="319"/>
      <c r="I159" s="319"/>
      <c r="J159" s="317"/>
      <c r="K159" s="319"/>
      <c r="L159" s="287"/>
      <c r="M159" s="317"/>
      <c r="N159" s="319"/>
      <c r="O159" s="317"/>
      <c r="P159" s="319"/>
      <c r="Q159" s="317"/>
      <c r="R159" s="319"/>
      <c r="S159" s="317"/>
      <c r="T159" s="287"/>
      <c r="U159" s="317"/>
      <c r="V159" s="287"/>
      <c r="W159" s="317"/>
      <c r="X159" s="317"/>
      <c r="Y159" s="317"/>
      <c r="Z159" s="319"/>
      <c r="AA159" s="319"/>
      <c r="AB159" s="287"/>
      <c r="AC159" s="287"/>
      <c r="AD159" s="287"/>
      <c r="AE159" s="319"/>
      <c r="AF159" s="319"/>
      <c r="AG159" s="319"/>
      <c r="AH159" s="319"/>
      <c r="AI159" s="318"/>
      <c r="AJ159" s="337"/>
      <c r="AK159" s="318"/>
      <c r="AL159" s="337"/>
      <c r="AM159" s="318"/>
      <c r="AN159" s="337"/>
      <c r="AO159" s="318"/>
      <c r="AP159" s="318"/>
      <c r="AQ159" s="318"/>
      <c r="AR159" s="318"/>
      <c r="AS159" s="318"/>
      <c r="AT159" s="318"/>
      <c r="AU159" s="319"/>
      <c r="AV159" s="319"/>
    </row>
    <row r="160" spans="1:48">
      <c r="A160" s="287"/>
      <c r="B160" s="287"/>
      <c r="C160" s="287"/>
      <c r="D160" s="317"/>
      <c r="E160" s="317"/>
      <c r="F160" s="319"/>
      <c r="G160" s="317"/>
      <c r="H160" s="319"/>
      <c r="I160" s="319"/>
      <c r="J160" s="317"/>
      <c r="K160" s="319"/>
      <c r="L160" s="287"/>
      <c r="M160" s="317"/>
      <c r="N160" s="319"/>
      <c r="O160" s="317"/>
      <c r="P160" s="319"/>
      <c r="Q160" s="317"/>
      <c r="R160" s="319"/>
      <c r="S160" s="317"/>
      <c r="T160" s="287"/>
      <c r="U160" s="317"/>
      <c r="V160" s="287"/>
      <c r="W160" s="317"/>
      <c r="X160" s="317"/>
      <c r="Y160" s="317"/>
      <c r="Z160" s="319"/>
      <c r="AA160" s="319"/>
      <c r="AB160" s="287"/>
      <c r="AC160" s="287"/>
      <c r="AD160" s="287"/>
      <c r="AE160" s="319"/>
      <c r="AF160" s="319"/>
      <c r="AG160" s="319"/>
      <c r="AH160" s="319"/>
      <c r="AI160" s="318"/>
      <c r="AJ160" s="337"/>
      <c r="AK160" s="318"/>
      <c r="AL160" s="337"/>
      <c r="AM160" s="318"/>
      <c r="AN160" s="337"/>
      <c r="AO160" s="318"/>
      <c r="AP160" s="318"/>
      <c r="AQ160" s="318"/>
      <c r="AR160" s="318"/>
      <c r="AS160" s="318"/>
      <c r="AT160" s="318"/>
      <c r="AU160" s="319"/>
      <c r="AV160" s="319"/>
    </row>
    <row r="161" spans="1:48">
      <c r="A161" s="287"/>
      <c r="B161" s="287"/>
      <c r="C161" s="287"/>
      <c r="D161" s="317"/>
      <c r="E161" s="317"/>
      <c r="F161" s="319"/>
      <c r="G161" s="317"/>
      <c r="H161" s="319"/>
      <c r="I161" s="319"/>
      <c r="J161" s="317"/>
      <c r="K161" s="319"/>
      <c r="L161" s="287"/>
      <c r="M161" s="317"/>
      <c r="N161" s="319"/>
      <c r="O161" s="317"/>
      <c r="P161" s="319"/>
      <c r="Q161" s="317"/>
      <c r="R161" s="319"/>
      <c r="S161" s="317"/>
      <c r="T161" s="287"/>
      <c r="U161" s="317"/>
      <c r="V161" s="287"/>
      <c r="W161" s="317"/>
      <c r="X161" s="317"/>
      <c r="Y161" s="317"/>
      <c r="Z161" s="319"/>
      <c r="AA161" s="319"/>
      <c r="AB161" s="287"/>
      <c r="AC161" s="287"/>
      <c r="AD161" s="287"/>
      <c r="AE161" s="319"/>
      <c r="AF161" s="319"/>
      <c r="AG161" s="319"/>
      <c r="AH161" s="319"/>
      <c r="AI161" s="318"/>
      <c r="AJ161" s="337"/>
      <c r="AK161" s="318"/>
      <c r="AL161" s="337"/>
      <c r="AM161" s="318"/>
      <c r="AN161" s="337"/>
      <c r="AO161" s="318"/>
      <c r="AP161" s="318"/>
      <c r="AQ161" s="318"/>
      <c r="AR161" s="318"/>
      <c r="AS161" s="318"/>
      <c r="AT161" s="318"/>
      <c r="AU161" s="319"/>
      <c r="AV161" s="319"/>
    </row>
    <row r="162" spans="1:48">
      <c r="A162" s="287"/>
      <c r="B162" s="287"/>
      <c r="C162" s="287"/>
      <c r="D162" s="317"/>
      <c r="E162" s="317"/>
      <c r="F162" s="319"/>
      <c r="G162" s="317"/>
      <c r="H162" s="319"/>
      <c r="I162" s="319"/>
      <c r="J162" s="317"/>
      <c r="K162" s="319"/>
      <c r="L162" s="287"/>
      <c r="M162" s="317"/>
      <c r="N162" s="319"/>
      <c r="O162" s="317"/>
      <c r="P162" s="319"/>
      <c r="Q162" s="317"/>
      <c r="R162" s="319"/>
      <c r="S162" s="317"/>
      <c r="T162" s="287"/>
      <c r="U162" s="317"/>
      <c r="V162" s="287"/>
      <c r="W162" s="317"/>
      <c r="X162" s="317"/>
      <c r="Y162" s="317"/>
      <c r="Z162" s="319"/>
      <c r="AA162" s="319"/>
      <c r="AB162" s="287"/>
      <c r="AC162" s="287"/>
      <c r="AD162" s="287"/>
      <c r="AE162" s="319"/>
      <c r="AF162" s="319"/>
      <c r="AG162" s="319"/>
      <c r="AH162" s="319"/>
      <c r="AI162" s="318"/>
      <c r="AJ162" s="337"/>
      <c r="AK162" s="318"/>
      <c r="AL162" s="337"/>
      <c r="AM162" s="318"/>
      <c r="AN162" s="337"/>
      <c r="AO162" s="318"/>
      <c r="AP162" s="318"/>
      <c r="AQ162" s="318"/>
      <c r="AR162" s="318"/>
      <c r="AS162" s="318"/>
      <c r="AT162" s="318"/>
      <c r="AU162" s="319"/>
      <c r="AV162" s="319"/>
    </row>
    <row r="163" spans="1:48">
      <c r="A163" s="287"/>
      <c r="B163" s="287"/>
      <c r="C163" s="287"/>
      <c r="D163" s="317"/>
      <c r="E163" s="317"/>
      <c r="F163" s="319"/>
      <c r="G163" s="317"/>
      <c r="H163" s="319"/>
      <c r="I163" s="319"/>
      <c r="J163" s="317"/>
      <c r="K163" s="319"/>
      <c r="L163" s="287"/>
      <c r="M163" s="317"/>
      <c r="N163" s="319"/>
      <c r="O163" s="317"/>
      <c r="P163" s="319"/>
      <c r="Q163" s="317"/>
      <c r="R163" s="319"/>
      <c r="S163" s="317"/>
      <c r="T163" s="287"/>
      <c r="U163" s="317"/>
      <c r="V163" s="287"/>
      <c r="W163" s="317"/>
      <c r="X163" s="317"/>
      <c r="Y163" s="317"/>
      <c r="Z163" s="319"/>
      <c r="AA163" s="319"/>
      <c r="AB163" s="287"/>
      <c r="AC163" s="287"/>
      <c r="AD163" s="287"/>
      <c r="AE163" s="319"/>
      <c r="AF163" s="319"/>
      <c r="AG163" s="319"/>
      <c r="AH163" s="319"/>
      <c r="AI163" s="318"/>
      <c r="AJ163" s="337"/>
      <c r="AK163" s="318"/>
      <c r="AL163" s="337"/>
      <c r="AM163" s="318"/>
      <c r="AN163" s="337"/>
      <c r="AO163" s="318"/>
      <c r="AP163" s="318"/>
      <c r="AQ163" s="318"/>
      <c r="AR163" s="318"/>
      <c r="AS163" s="318"/>
      <c r="AT163" s="318"/>
      <c r="AU163" s="319"/>
      <c r="AV163" s="319"/>
    </row>
    <row r="164" spans="1:48">
      <c r="A164" s="287"/>
      <c r="B164" s="287"/>
      <c r="C164" s="287"/>
      <c r="D164" s="317"/>
      <c r="E164" s="317"/>
      <c r="F164" s="319"/>
      <c r="G164" s="317"/>
      <c r="H164" s="319"/>
      <c r="I164" s="319"/>
      <c r="J164" s="317"/>
      <c r="K164" s="319"/>
      <c r="L164" s="287"/>
      <c r="M164" s="317"/>
      <c r="N164" s="319"/>
      <c r="O164" s="317"/>
      <c r="P164" s="319"/>
      <c r="Q164" s="317"/>
      <c r="R164" s="319"/>
      <c r="S164" s="317"/>
      <c r="T164" s="287"/>
      <c r="U164" s="317"/>
      <c r="V164" s="287"/>
      <c r="W164" s="317"/>
      <c r="X164" s="317"/>
      <c r="Y164" s="317"/>
      <c r="Z164" s="319"/>
      <c r="AA164" s="319"/>
      <c r="AB164" s="287"/>
      <c r="AC164" s="287"/>
      <c r="AD164" s="287"/>
      <c r="AE164" s="319"/>
      <c r="AF164" s="319"/>
      <c r="AG164" s="319"/>
      <c r="AH164" s="319"/>
      <c r="AI164" s="318"/>
      <c r="AJ164" s="337"/>
      <c r="AK164" s="318"/>
      <c r="AL164" s="337"/>
      <c r="AM164" s="318"/>
      <c r="AN164" s="337"/>
      <c r="AO164" s="318"/>
      <c r="AP164" s="318"/>
      <c r="AQ164" s="318"/>
      <c r="AR164" s="318"/>
      <c r="AS164" s="318"/>
      <c r="AT164" s="318"/>
      <c r="AU164" s="319"/>
      <c r="AV164" s="319"/>
    </row>
    <row r="165" spans="1:48">
      <c r="A165" s="287"/>
      <c r="B165" s="287"/>
      <c r="C165" s="287"/>
      <c r="D165" s="317"/>
      <c r="E165" s="317"/>
      <c r="F165" s="319"/>
      <c r="G165" s="317"/>
      <c r="H165" s="319"/>
      <c r="I165" s="319"/>
      <c r="J165" s="317"/>
      <c r="K165" s="319"/>
      <c r="L165" s="287"/>
      <c r="M165" s="317"/>
      <c r="N165" s="319"/>
      <c r="O165" s="317"/>
      <c r="P165" s="319"/>
      <c r="Q165" s="317"/>
      <c r="R165" s="319"/>
      <c r="S165" s="317"/>
      <c r="T165" s="287"/>
      <c r="U165" s="317"/>
      <c r="V165" s="287"/>
      <c r="W165" s="317"/>
      <c r="X165" s="317"/>
      <c r="Y165" s="317"/>
      <c r="Z165" s="319"/>
      <c r="AA165" s="319"/>
      <c r="AB165" s="287"/>
      <c r="AC165" s="287"/>
      <c r="AD165" s="287"/>
      <c r="AE165" s="319"/>
      <c r="AF165" s="319"/>
      <c r="AG165" s="319"/>
      <c r="AH165" s="319"/>
      <c r="AI165" s="318"/>
      <c r="AJ165" s="337"/>
      <c r="AK165" s="318"/>
      <c r="AL165" s="337"/>
      <c r="AM165" s="318"/>
      <c r="AN165" s="337"/>
      <c r="AO165" s="318"/>
      <c r="AP165" s="318"/>
      <c r="AQ165" s="318"/>
      <c r="AR165" s="318"/>
      <c r="AS165" s="318"/>
      <c r="AT165" s="318"/>
      <c r="AU165" s="319"/>
      <c r="AV165" s="319"/>
    </row>
    <row r="166" spans="1:48">
      <c r="A166" s="287"/>
      <c r="B166" s="287"/>
      <c r="C166" s="287"/>
      <c r="D166" s="317"/>
      <c r="E166" s="317"/>
      <c r="F166" s="319"/>
      <c r="G166" s="317"/>
      <c r="H166" s="319"/>
      <c r="I166" s="319"/>
      <c r="J166" s="317"/>
      <c r="K166" s="319"/>
      <c r="L166" s="287"/>
      <c r="M166" s="317"/>
      <c r="N166" s="319"/>
      <c r="O166" s="317"/>
      <c r="P166" s="319"/>
      <c r="Q166" s="317"/>
      <c r="R166" s="319"/>
      <c r="S166" s="317"/>
      <c r="T166" s="287"/>
      <c r="U166" s="317"/>
      <c r="V166" s="287"/>
      <c r="W166" s="317"/>
      <c r="X166" s="317"/>
      <c r="Y166" s="317"/>
      <c r="Z166" s="319"/>
      <c r="AA166" s="319"/>
      <c r="AB166" s="287"/>
      <c r="AC166" s="287"/>
      <c r="AD166" s="287"/>
      <c r="AE166" s="319"/>
      <c r="AF166" s="319"/>
      <c r="AG166" s="319"/>
      <c r="AH166" s="319"/>
      <c r="AI166" s="318"/>
      <c r="AJ166" s="337"/>
      <c r="AK166" s="318"/>
      <c r="AL166" s="337"/>
      <c r="AM166" s="318"/>
      <c r="AN166" s="337"/>
      <c r="AO166" s="318"/>
      <c r="AP166" s="318"/>
      <c r="AQ166" s="318"/>
      <c r="AR166" s="318"/>
      <c r="AS166" s="318"/>
      <c r="AT166" s="318"/>
      <c r="AU166" s="319"/>
      <c r="AV166" s="319"/>
    </row>
    <row r="167" spans="1:48">
      <c r="A167" s="287"/>
      <c r="B167" s="287"/>
      <c r="C167" s="287"/>
      <c r="D167" s="317"/>
      <c r="E167" s="317"/>
      <c r="F167" s="319"/>
      <c r="G167" s="317"/>
      <c r="H167" s="319"/>
      <c r="I167" s="319"/>
      <c r="J167" s="317"/>
      <c r="K167" s="319"/>
      <c r="L167" s="287"/>
      <c r="M167" s="317"/>
      <c r="N167" s="319"/>
      <c r="O167" s="317"/>
      <c r="P167" s="319"/>
      <c r="Q167" s="317"/>
      <c r="R167" s="319"/>
      <c r="S167" s="317"/>
      <c r="T167" s="287"/>
      <c r="U167" s="317"/>
      <c r="V167" s="287"/>
      <c r="W167" s="317"/>
      <c r="X167" s="317"/>
      <c r="Y167" s="317"/>
      <c r="Z167" s="319"/>
      <c r="AA167" s="319"/>
      <c r="AB167" s="287"/>
      <c r="AC167" s="287"/>
      <c r="AD167" s="287"/>
      <c r="AE167" s="319"/>
      <c r="AF167" s="319"/>
      <c r="AG167" s="319"/>
      <c r="AH167" s="319"/>
      <c r="AI167" s="318"/>
      <c r="AJ167" s="337"/>
      <c r="AK167" s="318"/>
      <c r="AL167" s="337"/>
      <c r="AM167" s="318"/>
      <c r="AN167" s="337"/>
      <c r="AO167" s="318"/>
      <c r="AP167" s="318"/>
      <c r="AQ167" s="318"/>
      <c r="AR167" s="318"/>
      <c r="AS167" s="318"/>
      <c r="AT167" s="318"/>
      <c r="AU167" s="319"/>
      <c r="AV167" s="319"/>
    </row>
    <row r="168" spans="1:48">
      <c r="A168" s="287"/>
      <c r="B168" s="287"/>
      <c r="C168" s="287"/>
      <c r="D168" s="317"/>
      <c r="E168" s="317"/>
      <c r="F168" s="319"/>
      <c r="G168" s="317"/>
      <c r="H168" s="319"/>
      <c r="I168" s="319"/>
      <c r="J168" s="317"/>
      <c r="K168" s="319"/>
      <c r="L168" s="287"/>
      <c r="M168" s="317"/>
      <c r="N168" s="319"/>
      <c r="O168" s="317"/>
      <c r="P168" s="319"/>
      <c r="Q168" s="317"/>
      <c r="R168" s="319"/>
      <c r="S168" s="317"/>
      <c r="T168" s="287"/>
      <c r="U168" s="317"/>
      <c r="V168" s="287"/>
      <c r="W168" s="317"/>
      <c r="X168" s="317"/>
      <c r="Y168" s="317"/>
      <c r="Z168" s="319"/>
      <c r="AA168" s="319"/>
      <c r="AB168" s="287"/>
      <c r="AC168" s="287"/>
      <c r="AD168" s="287"/>
      <c r="AE168" s="319"/>
      <c r="AF168" s="319"/>
      <c r="AG168" s="319"/>
      <c r="AH168" s="319"/>
      <c r="AI168" s="318"/>
      <c r="AJ168" s="337"/>
      <c r="AK168" s="318"/>
      <c r="AL168" s="337"/>
      <c r="AM168" s="318"/>
      <c r="AN168" s="337"/>
      <c r="AO168" s="318"/>
      <c r="AP168" s="318"/>
      <c r="AQ168" s="318"/>
      <c r="AR168" s="318"/>
      <c r="AS168" s="318"/>
      <c r="AT168" s="318"/>
      <c r="AU168" s="319"/>
      <c r="AV168" s="319"/>
    </row>
    <row r="169" spans="1:48">
      <c r="A169" s="287"/>
      <c r="B169" s="287"/>
      <c r="C169" s="287"/>
      <c r="D169" s="317"/>
      <c r="E169" s="317"/>
      <c r="F169" s="319"/>
      <c r="G169" s="317"/>
      <c r="H169" s="319"/>
      <c r="I169" s="319"/>
      <c r="J169" s="317"/>
      <c r="K169" s="319"/>
      <c r="L169" s="287"/>
      <c r="M169" s="317"/>
      <c r="N169" s="319"/>
      <c r="O169" s="317"/>
      <c r="P169" s="319"/>
      <c r="Q169" s="317"/>
      <c r="R169" s="319"/>
      <c r="S169" s="317"/>
      <c r="T169" s="287"/>
      <c r="U169" s="317"/>
      <c r="V169" s="287"/>
      <c r="W169" s="317"/>
      <c r="X169" s="317"/>
      <c r="Y169" s="317"/>
      <c r="Z169" s="319"/>
      <c r="AA169" s="319"/>
      <c r="AB169" s="287"/>
      <c r="AC169" s="287"/>
      <c r="AD169" s="287"/>
      <c r="AE169" s="319"/>
      <c r="AF169" s="319"/>
      <c r="AG169" s="319"/>
      <c r="AH169" s="319"/>
      <c r="AI169" s="318"/>
      <c r="AJ169" s="337"/>
      <c r="AK169" s="318"/>
      <c r="AL169" s="337"/>
      <c r="AM169" s="318"/>
      <c r="AN169" s="337"/>
      <c r="AO169" s="318"/>
      <c r="AP169" s="318"/>
      <c r="AQ169" s="318"/>
      <c r="AR169" s="318"/>
      <c r="AS169" s="318"/>
      <c r="AT169" s="318"/>
      <c r="AU169" s="319"/>
      <c r="AV169" s="319"/>
    </row>
    <row r="170" spans="1:48">
      <c r="A170" s="287"/>
      <c r="B170" s="287"/>
      <c r="C170" s="287"/>
      <c r="D170" s="317"/>
      <c r="E170" s="317"/>
      <c r="F170" s="319"/>
      <c r="G170" s="317"/>
      <c r="H170" s="319"/>
      <c r="I170" s="319"/>
      <c r="J170" s="317"/>
      <c r="K170" s="319"/>
      <c r="L170" s="287"/>
      <c r="M170" s="317"/>
      <c r="N170" s="319"/>
      <c r="O170" s="317"/>
      <c r="P170" s="319"/>
      <c r="Q170" s="317"/>
      <c r="R170" s="319"/>
      <c r="S170" s="317"/>
      <c r="T170" s="287"/>
      <c r="U170" s="317"/>
      <c r="V170" s="287"/>
      <c r="W170" s="317"/>
      <c r="X170" s="317"/>
      <c r="Y170" s="317"/>
      <c r="Z170" s="319"/>
      <c r="AA170" s="319"/>
      <c r="AB170" s="287"/>
      <c r="AC170" s="287"/>
      <c r="AD170" s="287"/>
      <c r="AE170" s="319"/>
      <c r="AF170" s="319"/>
      <c r="AG170" s="319"/>
      <c r="AH170" s="319"/>
      <c r="AI170" s="318"/>
      <c r="AJ170" s="337"/>
      <c r="AK170" s="318"/>
      <c r="AL170" s="337"/>
      <c r="AM170" s="318"/>
      <c r="AN170" s="337"/>
      <c r="AO170" s="318"/>
      <c r="AP170" s="318"/>
      <c r="AQ170" s="318"/>
      <c r="AR170" s="318"/>
      <c r="AS170" s="318"/>
      <c r="AT170" s="318"/>
      <c r="AU170" s="319"/>
      <c r="AV170" s="319"/>
    </row>
    <row r="171" spans="1:48">
      <c r="A171" s="287"/>
      <c r="B171" s="287"/>
      <c r="C171" s="287"/>
      <c r="D171" s="317"/>
      <c r="E171" s="317"/>
      <c r="F171" s="319"/>
      <c r="G171" s="317"/>
      <c r="H171" s="319"/>
      <c r="I171" s="319"/>
      <c r="J171" s="317"/>
      <c r="K171" s="319"/>
      <c r="L171" s="287"/>
      <c r="M171" s="317"/>
      <c r="N171" s="319"/>
      <c r="O171" s="317"/>
      <c r="P171" s="319"/>
      <c r="Q171" s="317"/>
      <c r="R171" s="319"/>
      <c r="S171" s="317"/>
      <c r="T171" s="287"/>
      <c r="U171" s="317"/>
      <c r="V171" s="287"/>
      <c r="W171" s="317"/>
      <c r="X171" s="317"/>
      <c r="Y171" s="317"/>
      <c r="Z171" s="319"/>
      <c r="AA171" s="319"/>
      <c r="AB171" s="287"/>
      <c r="AC171" s="287"/>
      <c r="AD171" s="287"/>
      <c r="AE171" s="319"/>
      <c r="AF171" s="319"/>
      <c r="AG171" s="319"/>
      <c r="AH171" s="319"/>
      <c r="AI171" s="318"/>
      <c r="AJ171" s="337"/>
      <c r="AK171" s="318"/>
      <c r="AL171" s="337"/>
      <c r="AM171" s="318"/>
      <c r="AN171" s="337"/>
      <c r="AO171" s="318"/>
      <c r="AP171" s="318"/>
      <c r="AQ171" s="318"/>
      <c r="AR171" s="318"/>
      <c r="AS171" s="318"/>
      <c r="AT171" s="318"/>
      <c r="AU171" s="319"/>
      <c r="AV171" s="319"/>
    </row>
    <row r="172" spans="1:48">
      <c r="A172" s="287"/>
      <c r="B172" s="287"/>
      <c r="C172" s="287"/>
      <c r="D172" s="317"/>
      <c r="E172" s="317"/>
      <c r="F172" s="319"/>
      <c r="G172" s="317"/>
      <c r="H172" s="319"/>
      <c r="I172" s="319"/>
      <c r="J172" s="317"/>
      <c r="K172" s="319"/>
      <c r="L172" s="287"/>
      <c r="M172" s="317"/>
      <c r="N172" s="319"/>
      <c r="O172" s="317"/>
      <c r="P172" s="319"/>
      <c r="Q172" s="317"/>
      <c r="R172" s="319"/>
      <c r="S172" s="317"/>
      <c r="T172" s="287"/>
      <c r="U172" s="317"/>
      <c r="V172" s="287"/>
      <c r="W172" s="317"/>
      <c r="X172" s="317"/>
      <c r="Y172" s="317"/>
      <c r="Z172" s="319"/>
      <c r="AA172" s="319"/>
      <c r="AB172" s="287"/>
      <c r="AC172" s="287"/>
      <c r="AD172" s="287"/>
      <c r="AE172" s="319"/>
      <c r="AF172" s="319"/>
      <c r="AG172" s="319"/>
      <c r="AH172" s="319"/>
      <c r="AI172" s="318"/>
      <c r="AJ172" s="337"/>
      <c r="AK172" s="318"/>
      <c r="AL172" s="337"/>
      <c r="AM172" s="318"/>
      <c r="AN172" s="337"/>
      <c r="AO172" s="318"/>
      <c r="AP172" s="318"/>
      <c r="AQ172" s="318"/>
      <c r="AR172" s="318"/>
      <c r="AS172" s="318"/>
      <c r="AT172" s="318"/>
      <c r="AU172" s="319"/>
      <c r="AV172" s="319"/>
    </row>
    <row r="173" spans="1:48">
      <c r="A173" s="287"/>
      <c r="B173" s="287"/>
      <c r="C173" s="287"/>
      <c r="D173" s="317"/>
      <c r="E173" s="317"/>
      <c r="F173" s="319"/>
      <c r="G173" s="317"/>
      <c r="H173" s="319"/>
      <c r="I173" s="319"/>
      <c r="J173" s="317"/>
      <c r="K173" s="319"/>
      <c r="L173" s="287"/>
      <c r="M173" s="317"/>
      <c r="N173" s="319"/>
      <c r="O173" s="317"/>
      <c r="P173" s="319"/>
      <c r="Q173" s="317"/>
      <c r="R173" s="319"/>
      <c r="S173" s="317"/>
      <c r="T173" s="287"/>
      <c r="U173" s="317"/>
      <c r="V173" s="287"/>
      <c r="W173" s="317"/>
      <c r="X173" s="317"/>
      <c r="Y173" s="317"/>
      <c r="Z173" s="319"/>
      <c r="AA173" s="319"/>
      <c r="AB173" s="287"/>
      <c r="AC173" s="287"/>
      <c r="AD173" s="287"/>
      <c r="AE173" s="319"/>
      <c r="AF173" s="319"/>
      <c r="AG173" s="319"/>
      <c r="AH173" s="319"/>
      <c r="AI173" s="318"/>
      <c r="AJ173" s="337"/>
      <c r="AK173" s="318"/>
      <c r="AL173" s="337"/>
      <c r="AM173" s="318"/>
      <c r="AN173" s="337"/>
      <c r="AO173" s="318"/>
      <c r="AP173" s="318"/>
      <c r="AQ173" s="318"/>
      <c r="AR173" s="318"/>
      <c r="AS173" s="318"/>
      <c r="AT173" s="318"/>
      <c r="AU173" s="319"/>
      <c r="AV173" s="319"/>
    </row>
    <row r="174" spans="1:48">
      <c r="A174" s="287"/>
      <c r="B174" s="287"/>
      <c r="C174" s="287"/>
      <c r="D174" s="317"/>
      <c r="E174" s="317"/>
      <c r="F174" s="319"/>
      <c r="G174" s="317"/>
      <c r="H174" s="319"/>
      <c r="I174" s="319"/>
      <c r="J174" s="317"/>
      <c r="K174" s="319"/>
      <c r="L174" s="287"/>
      <c r="M174" s="317"/>
      <c r="N174" s="319"/>
      <c r="O174" s="317"/>
      <c r="P174" s="319"/>
      <c r="Q174" s="317"/>
      <c r="R174" s="319"/>
      <c r="S174" s="317"/>
      <c r="T174" s="287"/>
      <c r="U174" s="317"/>
      <c r="V174" s="287"/>
      <c r="W174" s="317"/>
      <c r="X174" s="317"/>
      <c r="Y174" s="317"/>
      <c r="Z174" s="319"/>
      <c r="AA174" s="319"/>
      <c r="AB174" s="287"/>
      <c r="AC174" s="287"/>
      <c r="AD174" s="287"/>
      <c r="AE174" s="319"/>
      <c r="AF174" s="319"/>
      <c r="AG174" s="319"/>
      <c r="AH174" s="319"/>
      <c r="AI174" s="318"/>
      <c r="AJ174" s="337"/>
      <c r="AK174" s="318"/>
      <c r="AL174" s="337"/>
      <c r="AM174" s="318"/>
      <c r="AN174" s="337"/>
      <c r="AO174" s="318"/>
      <c r="AP174" s="318"/>
      <c r="AQ174" s="318"/>
      <c r="AR174" s="318"/>
      <c r="AS174" s="318"/>
      <c r="AT174" s="318"/>
      <c r="AU174" s="319"/>
      <c r="AV174" s="319"/>
    </row>
    <row r="175" spans="1:48">
      <c r="A175" s="287"/>
      <c r="B175" s="287"/>
      <c r="C175" s="287"/>
      <c r="D175" s="317"/>
      <c r="E175" s="317"/>
      <c r="F175" s="319"/>
      <c r="G175" s="317"/>
      <c r="H175" s="319"/>
      <c r="I175" s="319"/>
      <c r="J175" s="317"/>
      <c r="K175" s="319"/>
      <c r="L175" s="287"/>
      <c r="M175" s="317"/>
      <c r="N175" s="319"/>
      <c r="O175" s="317"/>
      <c r="P175" s="319"/>
      <c r="Q175" s="317"/>
      <c r="R175" s="319"/>
      <c r="S175" s="317"/>
      <c r="T175" s="287"/>
      <c r="U175" s="317"/>
      <c r="V175" s="287"/>
      <c r="W175" s="317"/>
      <c r="X175" s="317"/>
      <c r="Y175" s="317"/>
      <c r="Z175" s="319"/>
      <c r="AA175" s="319"/>
      <c r="AB175" s="287"/>
      <c r="AC175" s="287"/>
      <c r="AD175" s="287"/>
      <c r="AE175" s="319"/>
      <c r="AF175" s="319"/>
      <c r="AG175" s="319"/>
      <c r="AH175" s="319"/>
      <c r="AI175" s="318"/>
      <c r="AJ175" s="337"/>
      <c r="AK175" s="318"/>
      <c r="AL175" s="337"/>
      <c r="AM175" s="318"/>
      <c r="AN175" s="337"/>
      <c r="AO175" s="318"/>
      <c r="AP175" s="318"/>
      <c r="AQ175" s="318"/>
      <c r="AR175" s="318"/>
      <c r="AS175" s="318"/>
      <c r="AT175" s="318"/>
      <c r="AU175" s="319"/>
      <c r="AV175" s="319"/>
    </row>
    <row r="176" spans="1:48">
      <c r="A176" s="287"/>
      <c r="B176" s="287"/>
      <c r="C176" s="287"/>
      <c r="D176" s="317"/>
      <c r="E176" s="317"/>
      <c r="F176" s="319"/>
      <c r="G176" s="317"/>
      <c r="H176" s="319"/>
      <c r="I176" s="319"/>
      <c r="J176" s="317"/>
      <c r="K176" s="319"/>
      <c r="L176" s="287"/>
      <c r="M176" s="317"/>
      <c r="N176" s="319"/>
      <c r="O176" s="317"/>
      <c r="P176" s="319"/>
      <c r="Q176" s="317"/>
      <c r="R176" s="319"/>
      <c r="S176" s="317"/>
      <c r="T176" s="287"/>
      <c r="U176" s="317"/>
      <c r="V176" s="287"/>
      <c r="W176" s="317"/>
      <c r="X176" s="317"/>
      <c r="Y176" s="317"/>
      <c r="Z176" s="319"/>
      <c r="AA176" s="319"/>
      <c r="AB176" s="287"/>
      <c r="AC176" s="287"/>
      <c r="AD176" s="287"/>
      <c r="AE176" s="319"/>
      <c r="AF176" s="319"/>
      <c r="AG176" s="319"/>
      <c r="AH176" s="319"/>
      <c r="AI176" s="318"/>
      <c r="AJ176" s="337"/>
      <c r="AK176" s="318"/>
      <c r="AL176" s="337"/>
      <c r="AM176" s="318"/>
      <c r="AN176" s="337"/>
      <c r="AO176" s="318"/>
      <c r="AP176" s="318"/>
      <c r="AQ176" s="318"/>
      <c r="AR176" s="318"/>
      <c r="AS176" s="318"/>
      <c r="AT176" s="318"/>
      <c r="AU176" s="319"/>
      <c r="AV176" s="319"/>
    </row>
    <row r="177" spans="1:48">
      <c r="A177" s="287"/>
      <c r="B177" s="287"/>
      <c r="C177" s="287"/>
      <c r="D177" s="317"/>
      <c r="E177" s="317"/>
      <c r="F177" s="319"/>
      <c r="G177" s="317"/>
      <c r="H177" s="319"/>
      <c r="I177" s="319"/>
      <c r="J177" s="317"/>
      <c r="K177" s="319"/>
      <c r="L177" s="287"/>
      <c r="M177" s="317"/>
      <c r="N177" s="319"/>
      <c r="O177" s="317"/>
      <c r="P177" s="319"/>
      <c r="Q177" s="317"/>
      <c r="R177" s="319"/>
      <c r="S177" s="317"/>
      <c r="T177" s="287"/>
      <c r="U177" s="317"/>
      <c r="V177" s="287"/>
      <c r="W177" s="317"/>
      <c r="X177" s="317"/>
      <c r="Y177" s="317"/>
      <c r="Z177" s="319"/>
      <c r="AA177" s="319"/>
      <c r="AB177" s="287"/>
      <c r="AC177" s="287"/>
      <c r="AD177" s="287"/>
      <c r="AE177" s="319"/>
      <c r="AF177" s="319"/>
      <c r="AG177" s="319"/>
      <c r="AH177" s="319"/>
      <c r="AI177" s="318"/>
      <c r="AJ177" s="337"/>
      <c r="AK177" s="318"/>
      <c r="AL177" s="337"/>
      <c r="AM177" s="318"/>
      <c r="AN177" s="337"/>
      <c r="AO177" s="318"/>
      <c r="AP177" s="318"/>
      <c r="AQ177" s="318"/>
      <c r="AR177" s="318"/>
      <c r="AS177" s="318"/>
      <c r="AT177" s="318"/>
      <c r="AU177" s="319"/>
      <c r="AV177" s="319"/>
    </row>
    <row r="178" spans="1:48">
      <c r="A178" s="287"/>
      <c r="B178" s="287"/>
      <c r="C178" s="287"/>
      <c r="D178" s="317"/>
      <c r="E178" s="317"/>
      <c r="F178" s="319"/>
      <c r="G178" s="317"/>
      <c r="H178" s="319"/>
      <c r="I178" s="319"/>
      <c r="J178" s="317"/>
      <c r="K178" s="319"/>
      <c r="L178" s="287"/>
      <c r="M178" s="317"/>
      <c r="N178" s="319"/>
      <c r="O178" s="317"/>
      <c r="P178" s="319"/>
      <c r="Q178" s="317"/>
      <c r="R178" s="319"/>
      <c r="S178" s="317"/>
      <c r="T178" s="287"/>
      <c r="U178" s="317"/>
      <c r="V178" s="287"/>
      <c r="W178" s="317"/>
      <c r="X178" s="317"/>
      <c r="Y178" s="317"/>
      <c r="Z178" s="319"/>
      <c r="AA178" s="319"/>
      <c r="AB178" s="287"/>
      <c r="AC178" s="287"/>
      <c r="AD178" s="287"/>
      <c r="AE178" s="319"/>
      <c r="AF178" s="319"/>
      <c r="AG178" s="319"/>
      <c r="AH178" s="319"/>
      <c r="AI178" s="318"/>
      <c r="AJ178" s="337"/>
      <c r="AK178" s="318"/>
      <c r="AL178" s="337"/>
      <c r="AM178" s="318"/>
      <c r="AN178" s="337"/>
      <c r="AO178" s="318"/>
      <c r="AP178" s="318"/>
      <c r="AQ178" s="318"/>
      <c r="AR178" s="318"/>
      <c r="AS178" s="318"/>
      <c r="AT178" s="318"/>
      <c r="AU178" s="319"/>
      <c r="AV178" s="319"/>
    </row>
    <row r="179" spans="1:48">
      <c r="A179" s="287"/>
      <c r="B179" s="287"/>
      <c r="C179" s="287"/>
      <c r="D179" s="317"/>
      <c r="E179" s="317"/>
      <c r="F179" s="319"/>
      <c r="G179" s="317"/>
      <c r="H179" s="319"/>
      <c r="I179" s="319"/>
      <c r="J179" s="317"/>
      <c r="K179" s="319"/>
      <c r="L179" s="287"/>
      <c r="M179" s="317"/>
      <c r="N179" s="319"/>
      <c r="O179" s="317"/>
      <c r="P179" s="319"/>
      <c r="Q179" s="317"/>
      <c r="R179" s="319"/>
      <c r="S179" s="317"/>
      <c r="T179" s="287"/>
      <c r="U179" s="317"/>
      <c r="V179" s="287"/>
      <c r="W179" s="317"/>
      <c r="X179" s="317"/>
      <c r="Y179" s="317"/>
      <c r="Z179" s="319"/>
      <c r="AA179" s="319"/>
      <c r="AB179" s="287"/>
      <c r="AC179" s="287"/>
      <c r="AD179" s="287"/>
      <c r="AE179" s="319"/>
      <c r="AF179" s="319"/>
      <c r="AG179" s="319"/>
      <c r="AH179" s="319"/>
      <c r="AI179" s="318"/>
      <c r="AJ179" s="337"/>
      <c r="AK179" s="318"/>
      <c r="AL179" s="337"/>
      <c r="AM179" s="318"/>
      <c r="AN179" s="337"/>
      <c r="AO179" s="318"/>
      <c r="AP179" s="318"/>
      <c r="AQ179" s="318"/>
      <c r="AR179" s="318"/>
      <c r="AS179" s="318"/>
      <c r="AT179" s="318"/>
      <c r="AU179" s="319"/>
      <c r="AV179" s="319"/>
    </row>
    <row r="180" spans="1:48">
      <c r="A180" s="287"/>
      <c r="B180" s="287"/>
      <c r="C180" s="287"/>
      <c r="D180" s="317"/>
      <c r="E180" s="317"/>
      <c r="F180" s="319"/>
      <c r="G180" s="317"/>
      <c r="H180" s="319"/>
      <c r="I180" s="319"/>
      <c r="J180" s="317"/>
      <c r="K180" s="319"/>
      <c r="L180" s="287"/>
      <c r="M180" s="317"/>
      <c r="N180" s="319"/>
      <c r="O180" s="317"/>
      <c r="P180" s="319"/>
      <c r="Q180" s="317"/>
      <c r="R180" s="319"/>
      <c r="S180" s="317"/>
      <c r="T180" s="287"/>
      <c r="U180" s="317"/>
      <c r="V180" s="287"/>
      <c r="W180" s="317"/>
      <c r="X180" s="317"/>
      <c r="Y180" s="317"/>
      <c r="Z180" s="319"/>
      <c r="AA180" s="319"/>
      <c r="AB180" s="287"/>
      <c r="AC180" s="287"/>
      <c r="AD180" s="287"/>
      <c r="AE180" s="319"/>
      <c r="AF180" s="319"/>
      <c r="AG180" s="319"/>
      <c r="AH180" s="319"/>
      <c r="AI180" s="318"/>
      <c r="AJ180" s="337"/>
      <c r="AK180" s="318"/>
      <c r="AL180" s="337"/>
      <c r="AM180" s="318"/>
      <c r="AN180" s="337"/>
      <c r="AO180" s="318"/>
      <c r="AP180" s="318"/>
      <c r="AQ180" s="318"/>
      <c r="AR180" s="318"/>
      <c r="AS180" s="318"/>
      <c r="AT180" s="318"/>
      <c r="AU180" s="319"/>
      <c r="AV180" s="319"/>
    </row>
    <row r="181" spans="1:48">
      <c r="A181" s="287"/>
      <c r="B181" s="287"/>
      <c r="C181" s="287"/>
      <c r="D181" s="317"/>
      <c r="E181" s="317"/>
      <c r="F181" s="319"/>
      <c r="G181" s="317"/>
      <c r="H181" s="319"/>
      <c r="I181" s="319"/>
      <c r="J181" s="317"/>
      <c r="K181" s="319"/>
      <c r="L181" s="287"/>
      <c r="M181" s="317"/>
      <c r="N181" s="319"/>
      <c r="O181" s="317"/>
      <c r="P181" s="319"/>
      <c r="Q181" s="317"/>
      <c r="R181" s="319"/>
      <c r="S181" s="317"/>
      <c r="T181" s="287"/>
      <c r="U181" s="317"/>
      <c r="V181" s="287"/>
      <c r="W181" s="317"/>
      <c r="X181" s="317"/>
      <c r="Y181" s="317"/>
      <c r="Z181" s="319"/>
      <c r="AA181" s="319"/>
      <c r="AB181" s="287"/>
      <c r="AC181" s="287"/>
      <c r="AD181" s="287"/>
      <c r="AE181" s="319"/>
      <c r="AF181" s="319"/>
      <c r="AG181" s="319"/>
      <c r="AH181" s="319"/>
      <c r="AI181" s="318"/>
      <c r="AJ181" s="337"/>
      <c r="AK181" s="318"/>
      <c r="AL181" s="337"/>
      <c r="AM181" s="318"/>
      <c r="AN181" s="337"/>
      <c r="AO181" s="318"/>
      <c r="AP181" s="318"/>
      <c r="AQ181" s="318"/>
      <c r="AR181" s="318"/>
      <c r="AS181" s="318"/>
      <c r="AT181" s="318"/>
      <c r="AU181" s="319"/>
      <c r="AV181" s="319"/>
    </row>
    <row r="182" spans="1:48">
      <c r="A182" s="287"/>
      <c r="B182" s="287"/>
      <c r="C182" s="287"/>
      <c r="D182" s="317"/>
      <c r="E182" s="317"/>
      <c r="F182" s="319"/>
      <c r="G182" s="317"/>
      <c r="H182" s="319"/>
      <c r="I182" s="319"/>
      <c r="J182" s="317"/>
      <c r="K182" s="319"/>
      <c r="L182" s="287"/>
      <c r="M182" s="317"/>
      <c r="N182" s="319"/>
      <c r="O182" s="317"/>
      <c r="P182" s="319"/>
      <c r="Q182" s="317"/>
      <c r="R182" s="319"/>
      <c r="S182" s="317"/>
      <c r="T182" s="287"/>
      <c r="U182" s="317"/>
      <c r="V182" s="287"/>
      <c r="W182" s="317"/>
      <c r="X182" s="317"/>
      <c r="Y182" s="317"/>
      <c r="Z182" s="319"/>
      <c r="AA182" s="319"/>
      <c r="AB182" s="287"/>
      <c r="AC182" s="287"/>
      <c r="AD182" s="287"/>
      <c r="AE182" s="319"/>
      <c r="AF182" s="319"/>
      <c r="AG182" s="319"/>
      <c r="AH182" s="319"/>
      <c r="AI182" s="318"/>
      <c r="AJ182" s="337"/>
      <c r="AK182" s="318"/>
      <c r="AL182" s="337"/>
      <c r="AM182" s="318"/>
      <c r="AN182" s="337"/>
      <c r="AO182" s="318"/>
      <c r="AP182" s="318"/>
      <c r="AQ182" s="318"/>
      <c r="AR182" s="318"/>
      <c r="AS182" s="318"/>
      <c r="AT182" s="318"/>
      <c r="AU182" s="319"/>
      <c r="AV182" s="319"/>
    </row>
    <row r="183" spans="1:48">
      <c r="A183" s="287"/>
      <c r="B183" s="287"/>
      <c r="C183" s="287"/>
      <c r="D183" s="317"/>
      <c r="E183" s="317"/>
      <c r="F183" s="319"/>
      <c r="G183" s="317"/>
      <c r="H183" s="319"/>
      <c r="I183" s="319"/>
      <c r="J183" s="317"/>
      <c r="K183" s="319"/>
      <c r="L183" s="287"/>
      <c r="M183" s="317"/>
      <c r="N183" s="319"/>
      <c r="O183" s="317"/>
      <c r="P183" s="319"/>
      <c r="Q183" s="317"/>
      <c r="R183" s="319"/>
      <c r="S183" s="317"/>
      <c r="T183" s="287"/>
      <c r="U183" s="317"/>
      <c r="V183" s="287"/>
      <c r="W183" s="317"/>
      <c r="X183" s="317"/>
      <c r="Y183" s="317"/>
      <c r="Z183" s="319"/>
      <c r="AA183" s="319"/>
      <c r="AB183" s="287"/>
      <c r="AC183" s="287"/>
      <c r="AD183" s="287"/>
      <c r="AE183" s="319"/>
      <c r="AF183" s="319"/>
      <c r="AG183" s="319"/>
      <c r="AH183" s="319"/>
      <c r="AI183" s="318"/>
      <c r="AJ183" s="337"/>
      <c r="AK183" s="318"/>
      <c r="AL183" s="337"/>
      <c r="AM183" s="318"/>
      <c r="AN183" s="337"/>
      <c r="AO183" s="318"/>
      <c r="AP183" s="318"/>
      <c r="AQ183" s="318"/>
      <c r="AR183" s="318"/>
      <c r="AS183" s="318"/>
      <c r="AT183" s="318"/>
      <c r="AU183" s="319"/>
      <c r="AV183" s="319"/>
    </row>
    <row r="184" spans="1:48">
      <c r="A184" s="287"/>
      <c r="B184" s="287"/>
      <c r="C184" s="287"/>
      <c r="D184" s="317"/>
      <c r="E184" s="317"/>
      <c r="F184" s="319"/>
      <c r="G184" s="317"/>
      <c r="H184" s="319"/>
      <c r="I184" s="319"/>
      <c r="J184" s="317"/>
      <c r="K184" s="319"/>
      <c r="L184" s="287"/>
      <c r="M184" s="317"/>
      <c r="N184" s="319"/>
      <c r="O184" s="317"/>
      <c r="P184" s="319"/>
      <c r="Q184" s="317"/>
      <c r="R184" s="319"/>
      <c r="S184" s="317"/>
      <c r="T184" s="287"/>
      <c r="U184" s="317"/>
      <c r="V184" s="287"/>
      <c r="W184" s="317"/>
      <c r="X184" s="317"/>
      <c r="Y184" s="317"/>
      <c r="Z184" s="319"/>
      <c r="AA184" s="319"/>
      <c r="AB184" s="287"/>
      <c r="AC184" s="287"/>
      <c r="AD184" s="287"/>
      <c r="AE184" s="319"/>
      <c r="AF184" s="319"/>
      <c r="AG184" s="319"/>
      <c r="AH184" s="319"/>
      <c r="AI184" s="318"/>
      <c r="AJ184" s="337"/>
      <c r="AK184" s="318"/>
      <c r="AL184" s="337"/>
      <c r="AM184" s="318"/>
      <c r="AN184" s="337"/>
      <c r="AO184" s="318"/>
      <c r="AP184" s="318"/>
      <c r="AQ184" s="318"/>
      <c r="AR184" s="318"/>
      <c r="AS184" s="318"/>
      <c r="AT184" s="318"/>
      <c r="AU184" s="319"/>
      <c r="AV184" s="319"/>
    </row>
    <row r="185" spans="1:48">
      <c r="A185" s="287"/>
      <c r="B185" s="287"/>
      <c r="C185" s="287"/>
      <c r="D185" s="317"/>
      <c r="E185" s="317"/>
      <c r="F185" s="319"/>
      <c r="G185" s="317"/>
      <c r="H185" s="319"/>
      <c r="I185" s="319"/>
      <c r="J185" s="317"/>
      <c r="K185" s="319"/>
      <c r="L185" s="287"/>
      <c r="M185" s="317"/>
      <c r="N185" s="319"/>
      <c r="O185" s="317"/>
      <c r="P185" s="319"/>
      <c r="Q185" s="317"/>
      <c r="R185" s="319"/>
      <c r="S185" s="317"/>
      <c r="T185" s="287"/>
      <c r="U185" s="317"/>
      <c r="V185" s="287"/>
      <c r="W185" s="317"/>
      <c r="X185" s="317"/>
      <c r="Y185" s="317"/>
      <c r="Z185" s="319"/>
      <c r="AA185" s="319"/>
      <c r="AB185" s="287"/>
      <c r="AC185" s="287"/>
      <c r="AD185" s="287"/>
      <c r="AE185" s="319"/>
      <c r="AF185" s="319"/>
      <c r="AG185" s="319"/>
      <c r="AH185" s="319"/>
      <c r="AI185" s="318"/>
      <c r="AJ185" s="337"/>
      <c r="AK185" s="318"/>
      <c r="AL185" s="337"/>
      <c r="AM185" s="318"/>
      <c r="AN185" s="337"/>
      <c r="AO185" s="318"/>
      <c r="AP185" s="318"/>
      <c r="AQ185" s="318"/>
      <c r="AR185" s="318"/>
      <c r="AS185" s="318"/>
      <c r="AT185" s="318"/>
      <c r="AU185" s="319"/>
      <c r="AV185" s="319"/>
    </row>
    <row r="186" spans="1:48">
      <c r="A186" s="287"/>
      <c r="B186" s="287"/>
      <c r="C186" s="287"/>
      <c r="D186" s="317"/>
      <c r="E186" s="317"/>
      <c r="F186" s="319"/>
      <c r="G186" s="317"/>
      <c r="H186" s="319"/>
      <c r="I186" s="319"/>
      <c r="J186" s="317"/>
      <c r="K186" s="319"/>
      <c r="L186" s="287"/>
      <c r="M186" s="317"/>
      <c r="N186" s="319"/>
      <c r="O186" s="317"/>
      <c r="P186" s="319"/>
      <c r="Q186" s="317"/>
      <c r="R186" s="319"/>
      <c r="S186" s="317"/>
      <c r="T186" s="287"/>
      <c r="U186" s="317"/>
      <c r="V186" s="287"/>
      <c r="W186" s="317"/>
      <c r="X186" s="317"/>
      <c r="Y186" s="317"/>
      <c r="Z186" s="319"/>
      <c r="AA186" s="319"/>
      <c r="AB186" s="287"/>
      <c r="AC186" s="287"/>
      <c r="AD186" s="287"/>
      <c r="AE186" s="319"/>
      <c r="AF186" s="319"/>
      <c r="AG186" s="319"/>
      <c r="AH186" s="319"/>
      <c r="AI186" s="318"/>
      <c r="AJ186" s="337"/>
      <c r="AK186" s="318"/>
      <c r="AL186" s="337"/>
      <c r="AM186" s="318"/>
      <c r="AN186" s="337"/>
      <c r="AO186" s="318"/>
      <c r="AP186" s="318"/>
      <c r="AQ186" s="318"/>
      <c r="AR186" s="318"/>
      <c r="AS186" s="318"/>
      <c r="AT186" s="318"/>
      <c r="AU186" s="319"/>
      <c r="AV186" s="319"/>
    </row>
    <row r="187" spans="1:48">
      <c r="A187" s="287"/>
      <c r="B187" s="287"/>
      <c r="C187" s="287"/>
      <c r="D187" s="317"/>
      <c r="E187" s="317"/>
      <c r="F187" s="319"/>
      <c r="G187" s="317"/>
      <c r="H187" s="319"/>
      <c r="I187" s="319"/>
      <c r="J187" s="317"/>
      <c r="K187" s="319"/>
      <c r="L187" s="287"/>
      <c r="M187" s="317"/>
      <c r="N187" s="319"/>
      <c r="O187" s="317"/>
      <c r="P187" s="319"/>
      <c r="Q187" s="317"/>
      <c r="R187" s="319"/>
      <c r="S187" s="317"/>
      <c r="T187" s="287"/>
      <c r="U187" s="317"/>
      <c r="V187" s="287"/>
      <c r="W187" s="317"/>
      <c r="X187" s="317"/>
      <c r="Y187" s="317"/>
      <c r="Z187" s="319"/>
      <c r="AA187" s="319"/>
      <c r="AB187" s="287"/>
      <c r="AC187" s="287"/>
      <c r="AD187" s="287"/>
      <c r="AE187" s="319"/>
      <c r="AF187" s="319"/>
      <c r="AG187" s="319"/>
      <c r="AH187" s="319"/>
      <c r="AI187" s="318"/>
      <c r="AJ187" s="337"/>
      <c r="AK187" s="318"/>
      <c r="AL187" s="337"/>
      <c r="AM187" s="318"/>
      <c r="AN187" s="337"/>
      <c r="AO187" s="318"/>
      <c r="AP187" s="318"/>
      <c r="AQ187" s="318"/>
      <c r="AR187" s="318"/>
      <c r="AS187" s="318"/>
      <c r="AT187" s="318"/>
      <c r="AU187" s="319"/>
      <c r="AV187" s="319"/>
    </row>
    <row r="188" spans="1:48">
      <c r="A188" s="287"/>
      <c r="B188" s="287"/>
      <c r="C188" s="287"/>
      <c r="D188" s="317"/>
      <c r="E188" s="317"/>
      <c r="F188" s="319"/>
      <c r="G188" s="317"/>
      <c r="H188" s="319"/>
      <c r="I188" s="319"/>
      <c r="J188" s="317"/>
      <c r="K188" s="319"/>
      <c r="L188" s="287"/>
      <c r="M188" s="317"/>
      <c r="N188" s="319"/>
      <c r="O188" s="317"/>
      <c r="P188" s="319"/>
      <c r="Q188" s="317"/>
      <c r="R188" s="319"/>
      <c r="S188" s="317"/>
      <c r="T188" s="287"/>
      <c r="U188" s="317"/>
      <c r="V188" s="287"/>
      <c r="W188" s="317"/>
      <c r="X188" s="317"/>
      <c r="Y188" s="317"/>
      <c r="Z188" s="319"/>
      <c r="AA188" s="319"/>
      <c r="AB188" s="287"/>
      <c r="AC188" s="287"/>
      <c r="AD188" s="287"/>
      <c r="AE188" s="319"/>
      <c r="AF188" s="319"/>
      <c r="AG188" s="319"/>
      <c r="AH188" s="319"/>
      <c r="AI188" s="318"/>
      <c r="AJ188" s="337"/>
      <c r="AK188" s="318"/>
      <c r="AL188" s="337"/>
      <c r="AM188" s="318"/>
      <c r="AN188" s="337"/>
      <c r="AO188" s="318"/>
      <c r="AP188" s="318"/>
      <c r="AQ188" s="318"/>
      <c r="AR188" s="318"/>
      <c r="AS188" s="318"/>
      <c r="AT188" s="318"/>
      <c r="AU188" s="319"/>
      <c r="AV188" s="319"/>
    </row>
    <row r="189" spans="1:48">
      <c r="A189" s="287"/>
      <c r="B189" s="287"/>
      <c r="C189" s="287"/>
      <c r="D189" s="317"/>
      <c r="E189" s="317"/>
      <c r="F189" s="319"/>
      <c r="G189" s="317"/>
      <c r="H189" s="319"/>
      <c r="I189" s="319"/>
      <c r="J189" s="317"/>
      <c r="K189" s="319"/>
      <c r="L189" s="287"/>
      <c r="M189" s="317"/>
      <c r="N189" s="319"/>
      <c r="O189" s="317"/>
      <c r="P189" s="319"/>
      <c r="Q189" s="317"/>
      <c r="R189" s="319"/>
      <c r="S189" s="317"/>
      <c r="T189" s="287"/>
      <c r="U189" s="317"/>
      <c r="V189" s="287"/>
      <c r="W189" s="317"/>
      <c r="X189" s="317"/>
      <c r="Y189" s="317"/>
      <c r="Z189" s="319"/>
      <c r="AA189" s="319"/>
      <c r="AB189" s="287"/>
      <c r="AC189" s="287"/>
      <c r="AD189" s="287"/>
      <c r="AE189" s="319"/>
      <c r="AF189" s="319"/>
      <c r="AG189" s="319"/>
      <c r="AH189" s="319"/>
      <c r="AI189" s="318"/>
      <c r="AJ189" s="337"/>
      <c r="AK189" s="318"/>
      <c r="AL189" s="337"/>
      <c r="AM189" s="318"/>
      <c r="AN189" s="337"/>
      <c r="AO189" s="318"/>
      <c r="AP189" s="318"/>
      <c r="AQ189" s="318"/>
      <c r="AR189" s="318"/>
      <c r="AS189" s="318"/>
      <c r="AT189" s="318"/>
      <c r="AU189" s="319"/>
      <c r="AV189" s="319"/>
    </row>
    <row r="190" spans="1:48">
      <c r="A190" s="287"/>
      <c r="B190" s="287"/>
      <c r="C190" s="287"/>
      <c r="D190" s="317"/>
      <c r="E190" s="317"/>
      <c r="F190" s="319"/>
      <c r="G190" s="317"/>
      <c r="H190" s="319"/>
      <c r="I190" s="319"/>
      <c r="J190" s="317"/>
      <c r="K190" s="319"/>
      <c r="L190" s="287"/>
      <c r="M190" s="317"/>
      <c r="N190" s="319"/>
      <c r="O190" s="317"/>
      <c r="P190" s="319"/>
      <c r="Q190" s="317"/>
      <c r="R190" s="319"/>
      <c r="S190" s="317"/>
      <c r="T190" s="287"/>
      <c r="U190" s="317"/>
      <c r="V190" s="287"/>
      <c r="W190" s="317"/>
      <c r="X190" s="317"/>
      <c r="Y190" s="317"/>
      <c r="Z190" s="319"/>
      <c r="AA190" s="319"/>
      <c r="AB190" s="287"/>
      <c r="AC190" s="287"/>
      <c r="AD190" s="287"/>
      <c r="AE190" s="319"/>
      <c r="AF190" s="319"/>
      <c r="AG190" s="319"/>
      <c r="AH190" s="319"/>
      <c r="AI190" s="318"/>
      <c r="AJ190" s="337"/>
      <c r="AK190" s="318"/>
      <c r="AL190" s="337"/>
      <c r="AM190" s="318"/>
      <c r="AN190" s="337"/>
      <c r="AO190" s="318"/>
      <c r="AP190" s="318"/>
      <c r="AQ190" s="318"/>
      <c r="AR190" s="318"/>
      <c r="AS190" s="318"/>
      <c r="AT190" s="318"/>
      <c r="AU190" s="319"/>
      <c r="AV190" s="319"/>
    </row>
    <row r="191" spans="1:48">
      <c r="A191" s="287"/>
      <c r="B191" s="287"/>
      <c r="C191" s="287"/>
      <c r="D191" s="317"/>
      <c r="E191" s="317"/>
      <c r="F191" s="319"/>
      <c r="G191" s="317"/>
      <c r="H191" s="319"/>
      <c r="I191" s="319"/>
      <c r="J191" s="317"/>
      <c r="K191" s="319"/>
      <c r="L191" s="287"/>
      <c r="M191" s="317"/>
      <c r="N191" s="319"/>
      <c r="O191" s="317"/>
      <c r="P191" s="319"/>
      <c r="Q191" s="317"/>
      <c r="R191" s="319"/>
      <c r="S191" s="317"/>
      <c r="T191" s="287"/>
      <c r="U191" s="317"/>
      <c r="V191" s="287"/>
      <c r="W191" s="317"/>
      <c r="X191" s="317"/>
      <c r="Y191" s="317"/>
      <c r="Z191" s="319"/>
      <c r="AA191" s="319"/>
      <c r="AB191" s="287"/>
      <c r="AC191" s="287"/>
      <c r="AD191" s="287"/>
      <c r="AE191" s="319"/>
      <c r="AF191" s="319"/>
      <c r="AG191" s="319"/>
      <c r="AH191" s="319"/>
      <c r="AI191" s="318"/>
      <c r="AJ191" s="337"/>
      <c r="AK191" s="318"/>
      <c r="AL191" s="337"/>
      <c r="AM191" s="318"/>
      <c r="AN191" s="337"/>
      <c r="AO191" s="318"/>
      <c r="AP191" s="318"/>
      <c r="AQ191" s="318"/>
      <c r="AR191" s="318"/>
      <c r="AS191" s="318"/>
      <c r="AT191" s="318"/>
      <c r="AU191" s="319"/>
      <c r="AV191" s="319"/>
    </row>
    <row r="192" spans="1:48">
      <c r="A192" s="287"/>
      <c r="B192" s="287"/>
      <c r="C192" s="287"/>
      <c r="D192" s="317"/>
      <c r="E192" s="317"/>
      <c r="F192" s="319"/>
      <c r="G192" s="317"/>
      <c r="H192" s="319"/>
      <c r="I192" s="319"/>
      <c r="J192" s="317"/>
      <c r="K192" s="319"/>
      <c r="L192" s="287"/>
      <c r="M192" s="317"/>
      <c r="N192" s="319"/>
      <c r="O192" s="317"/>
      <c r="P192" s="319"/>
      <c r="Q192" s="317"/>
      <c r="R192" s="319"/>
      <c r="S192" s="317"/>
      <c r="T192" s="287"/>
      <c r="U192" s="317"/>
      <c r="V192" s="287"/>
      <c r="W192" s="317"/>
      <c r="X192" s="317"/>
      <c r="Y192" s="317"/>
      <c r="Z192" s="319"/>
      <c r="AA192" s="319"/>
      <c r="AB192" s="287"/>
      <c r="AC192" s="287"/>
      <c r="AD192" s="287"/>
      <c r="AE192" s="319"/>
      <c r="AF192" s="319"/>
      <c r="AG192" s="319"/>
      <c r="AH192" s="319"/>
      <c r="AI192" s="318"/>
      <c r="AJ192" s="337"/>
      <c r="AK192" s="318"/>
      <c r="AL192" s="337"/>
      <c r="AM192" s="318"/>
      <c r="AN192" s="337"/>
      <c r="AO192" s="318"/>
      <c r="AP192" s="318"/>
      <c r="AQ192" s="318"/>
      <c r="AR192" s="318"/>
      <c r="AS192" s="318"/>
      <c r="AT192" s="318"/>
      <c r="AU192" s="319"/>
      <c r="AV192" s="319"/>
    </row>
    <row r="193" spans="1:48">
      <c r="A193" s="287"/>
      <c r="B193" s="287"/>
      <c r="C193" s="287"/>
      <c r="D193" s="317"/>
      <c r="E193" s="317"/>
      <c r="F193" s="319"/>
      <c r="G193" s="317"/>
      <c r="H193" s="319"/>
      <c r="I193" s="319"/>
      <c r="J193" s="317"/>
      <c r="K193" s="319"/>
      <c r="L193" s="287"/>
      <c r="M193" s="317"/>
      <c r="N193" s="319"/>
      <c r="O193" s="317"/>
      <c r="P193" s="319"/>
      <c r="Q193" s="317"/>
      <c r="R193" s="319"/>
      <c r="S193" s="317"/>
      <c r="T193" s="287"/>
      <c r="U193" s="317"/>
      <c r="V193" s="287"/>
      <c r="W193" s="317"/>
      <c r="X193" s="317"/>
      <c r="Y193" s="317"/>
      <c r="Z193" s="319"/>
      <c r="AA193" s="319"/>
      <c r="AB193" s="287"/>
      <c r="AC193" s="287"/>
      <c r="AD193" s="287"/>
      <c r="AE193" s="319"/>
      <c r="AF193" s="319"/>
      <c r="AG193" s="319"/>
      <c r="AH193" s="319"/>
      <c r="AI193" s="318"/>
      <c r="AJ193" s="337"/>
      <c r="AK193" s="318"/>
      <c r="AL193" s="337"/>
      <c r="AM193" s="318"/>
      <c r="AN193" s="337"/>
      <c r="AO193" s="318"/>
      <c r="AP193" s="318"/>
      <c r="AQ193" s="318"/>
      <c r="AR193" s="318"/>
      <c r="AS193" s="318"/>
      <c r="AT193" s="318"/>
      <c r="AU193" s="319"/>
      <c r="AV193" s="319"/>
    </row>
    <row r="194" spans="1:48">
      <c r="A194" s="287"/>
      <c r="B194" s="287"/>
      <c r="C194" s="287"/>
      <c r="D194" s="317"/>
      <c r="E194" s="317"/>
      <c r="F194" s="319"/>
      <c r="G194" s="317"/>
      <c r="H194" s="319"/>
      <c r="I194" s="319"/>
      <c r="J194" s="317"/>
      <c r="K194" s="319"/>
      <c r="L194" s="287"/>
      <c r="M194" s="317"/>
      <c r="N194" s="319"/>
      <c r="O194" s="317"/>
      <c r="P194" s="319"/>
      <c r="Q194" s="317"/>
      <c r="R194" s="319"/>
      <c r="S194" s="317"/>
      <c r="T194" s="287"/>
      <c r="U194" s="317"/>
      <c r="V194" s="287"/>
      <c r="W194" s="317"/>
      <c r="X194" s="317"/>
      <c r="Y194" s="317"/>
      <c r="Z194" s="319"/>
      <c r="AA194" s="319"/>
      <c r="AB194" s="287"/>
      <c r="AC194" s="287"/>
      <c r="AD194" s="287"/>
      <c r="AE194" s="319"/>
      <c r="AF194" s="319"/>
      <c r="AG194" s="319"/>
      <c r="AH194" s="319"/>
      <c r="AI194" s="318"/>
      <c r="AJ194" s="337"/>
      <c r="AK194" s="318"/>
      <c r="AL194" s="337"/>
      <c r="AM194" s="318"/>
      <c r="AN194" s="337"/>
      <c r="AO194" s="318"/>
      <c r="AP194" s="318"/>
      <c r="AQ194" s="318"/>
      <c r="AR194" s="318"/>
      <c r="AS194" s="318"/>
      <c r="AT194" s="318"/>
      <c r="AU194" s="319"/>
      <c r="AV194" s="319"/>
    </row>
    <row r="195" spans="1:48">
      <c r="A195" s="287"/>
      <c r="B195" s="287"/>
      <c r="C195" s="287"/>
      <c r="D195" s="317"/>
      <c r="E195" s="317"/>
      <c r="F195" s="319"/>
      <c r="G195" s="317"/>
      <c r="H195" s="319"/>
      <c r="I195" s="319"/>
      <c r="J195" s="317"/>
      <c r="K195" s="319"/>
      <c r="L195" s="287"/>
      <c r="M195" s="317"/>
      <c r="N195" s="319"/>
      <c r="O195" s="317"/>
      <c r="P195" s="319"/>
      <c r="Q195" s="317"/>
      <c r="R195" s="319"/>
      <c r="S195" s="317"/>
      <c r="T195" s="287"/>
      <c r="U195" s="317"/>
      <c r="V195" s="287"/>
      <c r="W195" s="317"/>
      <c r="X195" s="317"/>
      <c r="Y195" s="317"/>
      <c r="Z195" s="319"/>
      <c r="AA195" s="319"/>
      <c r="AB195" s="287"/>
      <c r="AC195" s="287"/>
      <c r="AD195" s="287"/>
      <c r="AE195" s="319"/>
      <c r="AF195" s="319"/>
      <c r="AG195" s="319"/>
      <c r="AH195" s="319"/>
      <c r="AI195" s="318"/>
      <c r="AJ195" s="337"/>
      <c r="AK195" s="318"/>
      <c r="AL195" s="337"/>
      <c r="AM195" s="318"/>
      <c r="AN195" s="337"/>
      <c r="AO195" s="318"/>
      <c r="AP195" s="318"/>
      <c r="AQ195" s="318"/>
      <c r="AR195" s="318"/>
      <c r="AS195" s="318"/>
      <c r="AT195" s="318"/>
      <c r="AU195" s="319"/>
      <c r="AV195" s="319"/>
    </row>
    <row r="196" spans="1:48">
      <c r="A196" s="287"/>
      <c r="B196" s="287"/>
      <c r="C196" s="287"/>
      <c r="D196" s="317"/>
      <c r="E196" s="317"/>
      <c r="F196" s="319"/>
      <c r="G196" s="317"/>
      <c r="H196" s="319"/>
      <c r="I196" s="319"/>
      <c r="J196" s="317"/>
      <c r="K196" s="319"/>
      <c r="L196" s="287"/>
      <c r="M196" s="317"/>
      <c r="N196" s="319"/>
      <c r="O196" s="317"/>
      <c r="P196" s="319"/>
      <c r="Q196" s="317"/>
      <c r="R196" s="319"/>
      <c r="S196" s="317"/>
      <c r="T196" s="287"/>
      <c r="U196" s="317"/>
      <c r="V196" s="287"/>
      <c r="W196" s="317"/>
      <c r="X196" s="317"/>
      <c r="Y196" s="317"/>
      <c r="Z196" s="319"/>
      <c r="AA196" s="319"/>
      <c r="AB196" s="287"/>
      <c r="AC196" s="287"/>
      <c r="AD196" s="287"/>
      <c r="AE196" s="319"/>
      <c r="AF196" s="319"/>
      <c r="AG196" s="319"/>
      <c r="AH196" s="319"/>
      <c r="AI196" s="318"/>
      <c r="AJ196" s="337"/>
      <c r="AK196" s="318"/>
      <c r="AL196" s="337"/>
      <c r="AM196" s="318"/>
      <c r="AN196" s="337"/>
      <c r="AO196" s="318"/>
      <c r="AP196" s="318"/>
      <c r="AQ196" s="318"/>
      <c r="AR196" s="318"/>
      <c r="AS196" s="318"/>
      <c r="AT196" s="318"/>
      <c r="AU196" s="319"/>
      <c r="AV196" s="319"/>
    </row>
    <row r="197" spans="1:48">
      <c r="A197" s="287"/>
      <c r="B197" s="287"/>
      <c r="C197" s="287"/>
      <c r="D197" s="317"/>
      <c r="E197" s="317"/>
      <c r="F197" s="319"/>
      <c r="G197" s="317"/>
      <c r="H197" s="319"/>
      <c r="I197" s="319"/>
      <c r="J197" s="317"/>
      <c r="K197" s="319"/>
      <c r="L197" s="287"/>
      <c r="M197" s="317"/>
      <c r="N197" s="319"/>
      <c r="O197" s="317"/>
      <c r="P197" s="319"/>
      <c r="Q197" s="317"/>
      <c r="R197" s="319"/>
      <c r="S197" s="317"/>
      <c r="T197" s="287"/>
      <c r="U197" s="317"/>
      <c r="V197" s="287"/>
      <c r="W197" s="317"/>
      <c r="X197" s="317"/>
      <c r="Y197" s="317"/>
      <c r="Z197" s="319"/>
      <c r="AA197" s="319"/>
      <c r="AB197" s="287"/>
      <c r="AC197" s="287"/>
      <c r="AD197" s="287"/>
      <c r="AE197" s="319"/>
      <c r="AF197" s="319"/>
      <c r="AG197" s="319"/>
      <c r="AH197" s="319"/>
      <c r="AI197" s="318"/>
      <c r="AJ197" s="337"/>
      <c r="AK197" s="318"/>
      <c r="AL197" s="337"/>
      <c r="AM197" s="318"/>
      <c r="AN197" s="337"/>
      <c r="AO197" s="318"/>
      <c r="AP197" s="318"/>
      <c r="AQ197" s="318"/>
      <c r="AR197" s="318"/>
      <c r="AS197" s="318"/>
      <c r="AT197" s="318"/>
      <c r="AU197" s="319"/>
      <c r="AV197" s="319"/>
    </row>
  </sheetData>
  <sheetProtection sort="0" autoFilter="0"/>
  <autoFilter ref="A4:BA109" xr:uid="{00000000-0009-0000-0000-000003000000}"/>
  <customSheetViews>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A109" xr:uid="{00000000-0009-0000-0000-000003000000}"/>
    </customSheetView>
    <customSheetView guid="{378E6016-0BA3-40B8-909C-3DBAD733C38C}" showAutoFilter="1">
      <pane xSplit="3" ySplit="4" topLeftCell="AS5" activePane="bottomRight" state="frozen"/>
      <selection pane="bottomRight" activeCell="AZ98" sqref="AZ98"/>
      <pageMargins left="0.7" right="0.7" top="0.78740157499999996" bottom="0.78740157499999996" header="0.3" footer="0.3"/>
      <autoFilter ref="A4:BA109" xr:uid="{00000000-0000-0000-0000-000000000000}"/>
    </customSheetView>
  </customSheetViews>
  <mergeCells count="26">
    <mergeCell ref="BA2:BA4"/>
    <mergeCell ref="T2:T4"/>
    <mergeCell ref="V2:V4"/>
    <mergeCell ref="X2:X4"/>
    <mergeCell ref="Y2:Y4"/>
    <mergeCell ref="AY2:AY4"/>
    <mergeCell ref="AH2:AH4"/>
    <mergeCell ref="AI2:AI4"/>
    <mergeCell ref="AJ2:AO2"/>
    <mergeCell ref="AJ3:AK3"/>
    <mergeCell ref="AL3:AM3"/>
    <mergeCell ref="AN3:AO3"/>
    <mergeCell ref="Q95:Q98"/>
    <mergeCell ref="R95:R98"/>
    <mergeCell ref="N19:N28"/>
    <mergeCell ref="AH35:AI35"/>
    <mergeCell ref="AH36:AI36"/>
    <mergeCell ref="AH37:AI37"/>
    <mergeCell ref="AH38:AI38"/>
    <mergeCell ref="AH39:AI39"/>
    <mergeCell ref="AH30:AI30"/>
    <mergeCell ref="AH31:AI31"/>
    <mergeCell ref="AH32:AI32"/>
    <mergeCell ref="AH33:AI33"/>
    <mergeCell ref="AH34:AI34"/>
    <mergeCell ref="M67:N7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11"/>
  <sheetViews>
    <sheetView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2" max="2" width="5.5703125" bestFit="1" customWidth="1"/>
    <col min="3" max="3" width="23.28515625" bestFit="1" customWidth="1"/>
    <col min="4" max="4" width="11.28515625" bestFit="1" customWidth="1"/>
    <col min="5" max="5" width="16" customWidth="1"/>
    <col min="6" max="6" width="15.7109375" customWidth="1"/>
    <col min="7" max="9" width="16.7109375" customWidth="1"/>
    <col min="10" max="10" width="18" customWidth="1"/>
    <col min="11" max="11" width="19.42578125" customWidth="1"/>
    <col min="12" max="12" width="17" customWidth="1"/>
    <col min="13" max="14" width="19.5703125" customWidth="1"/>
    <col min="15" max="16" width="17.28515625" customWidth="1"/>
    <col min="17" max="17" width="15.85546875" customWidth="1"/>
    <col min="18" max="18" width="15.7109375" customWidth="1"/>
    <col min="19" max="19" width="13.7109375" customWidth="1"/>
    <col min="20" max="20" width="16.85546875" customWidth="1"/>
    <col min="21" max="21" width="13.7109375" customWidth="1"/>
    <col min="22" max="22" width="16.85546875" customWidth="1"/>
    <col min="23" max="23" width="13.7109375" customWidth="1"/>
    <col min="24" max="24" width="16.85546875" customWidth="1"/>
    <col min="25" max="25" width="17.7109375" customWidth="1"/>
    <col min="26" max="26" width="18.42578125" customWidth="1"/>
    <col min="27" max="27" width="14.140625" customWidth="1"/>
    <col min="28" max="28" width="19.5703125" customWidth="1"/>
    <col min="29" max="40" width="17.7109375" customWidth="1"/>
    <col min="47" max="47" width="21.5703125" customWidth="1"/>
    <col min="48" max="48" width="16.28515625" customWidth="1"/>
    <col min="49" max="49" width="17" customWidth="1"/>
    <col min="50" max="50" width="17.5703125" customWidth="1"/>
    <col min="51" max="51" width="16.42578125" customWidth="1"/>
    <col min="52" max="52" width="16" customWidth="1"/>
    <col min="53" max="53" width="16.140625" customWidth="1"/>
    <col min="54" max="56" width="13.7109375" customWidth="1"/>
    <col min="57" max="57" width="13.7109375" style="648" customWidth="1"/>
  </cols>
  <sheetData>
    <row r="1" spans="1:58" ht="24" thickBot="1">
      <c r="A1" s="374">
        <v>2016</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F1" s="370"/>
    </row>
    <row r="2" spans="1:58" ht="33" customHeight="1">
      <c r="A2" s="375"/>
      <c r="B2" s="376"/>
      <c r="C2" s="376"/>
      <c r="D2" s="405"/>
      <c r="E2" s="405"/>
      <c r="F2" s="430"/>
      <c r="G2" s="405"/>
      <c r="H2" s="430"/>
      <c r="I2" s="430"/>
      <c r="J2" s="405"/>
      <c r="K2" s="430"/>
      <c r="L2" s="376"/>
      <c r="M2" s="405"/>
      <c r="N2" s="430"/>
      <c r="O2" s="405"/>
      <c r="P2" s="430"/>
      <c r="Q2" s="405"/>
      <c r="R2" s="430"/>
      <c r="S2" s="405"/>
      <c r="T2" s="857" t="s">
        <v>272</v>
      </c>
      <c r="U2" s="405"/>
      <c r="V2" s="857" t="s">
        <v>273</v>
      </c>
      <c r="W2" s="405"/>
      <c r="X2" s="839" t="s">
        <v>274</v>
      </c>
      <c r="Y2" s="839" t="s">
        <v>0</v>
      </c>
      <c r="Z2" s="430"/>
      <c r="AA2" s="430"/>
      <c r="AB2" s="376"/>
      <c r="AC2" s="376"/>
      <c r="AD2" s="376"/>
      <c r="AE2" s="920" t="s">
        <v>275</v>
      </c>
      <c r="AF2" s="921"/>
      <c r="AG2" s="921"/>
      <c r="AH2" s="921"/>
      <c r="AI2" s="921"/>
      <c r="AJ2" s="922"/>
      <c r="AK2" s="430"/>
      <c r="AL2" s="430"/>
      <c r="AM2" s="845" t="s">
        <v>276</v>
      </c>
      <c r="AN2" s="845" t="s">
        <v>277</v>
      </c>
      <c r="AO2" s="923" t="s">
        <v>278</v>
      </c>
      <c r="AP2" s="849"/>
      <c r="AQ2" s="924"/>
      <c r="AR2" s="849"/>
      <c r="AS2" s="924"/>
      <c r="AT2" s="850"/>
      <c r="AU2" s="910" t="s">
        <v>279</v>
      </c>
      <c r="AV2" s="901" t="s">
        <v>280</v>
      </c>
      <c r="AW2" s="901" t="s">
        <v>1</v>
      </c>
      <c r="AX2" s="901" t="s">
        <v>364</v>
      </c>
      <c r="AY2" s="913" t="s">
        <v>2</v>
      </c>
      <c r="AZ2" s="901" t="s">
        <v>281</v>
      </c>
      <c r="BA2" s="901" t="s">
        <v>3</v>
      </c>
      <c r="BB2" s="904" t="s">
        <v>4</v>
      </c>
      <c r="BC2" s="907" t="s">
        <v>5</v>
      </c>
      <c r="BD2" s="928" t="s">
        <v>282</v>
      </c>
      <c r="BE2" s="788"/>
      <c r="BF2" s="857" t="s">
        <v>192</v>
      </c>
    </row>
    <row r="3" spans="1:58" ht="185.25" customHeight="1">
      <c r="A3" s="378" t="s">
        <v>6</v>
      </c>
      <c r="B3" s="377" t="s">
        <v>7</v>
      </c>
      <c r="C3" s="378" t="s">
        <v>8</v>
      </c>
      <c r="D3" s="428" t="s">
        <v>283</v>
      </c>
      <c r="E3" s="404" t="s">
        <v>284</v>
      </c>
      <c r="F3" s="432" t="s">
        <v>285</v>
      </c>
      <c r="G3" s="428" t="s">
        <v>148</v>
      </c>
      <c r="H3" s="432" t="s">
        <v>149</v>
      </c>
      <c r="I3" s="432" t="s">
        <v>150</v>
      </c>
      <c r="J3" s="428" t="s">
        <v>151</v>
      </c>
      <c r="K3" s="432" t="s">
        <v>286</v>
      </c>
      <c r="L3" s="378" t="s">
        <v>153</v>
      </c>
      <c r="M3" s="428" t="s">
        <v>9</v>
      </c>
      <c r="N3" s="432" t="s">
        <v>10</v>
      </c>
      <c r="O3" s="428" t="s">
        <v>287</v>
      </c>
      <c r="P3" s="432" t="s">
        <v>288</v>
      </c>
      <c r="Q3" s="428" t="s">
        <v>289</v>
      </c>
      <c r="R3" s="432" t="s">
        <v>290</v>
      </c>
      <c r="S3" s="428" t="s">
        <v>11</v>
      </c>
      <c r="T3" s="880"/>
      <c r="U3" s="428" t="s">
        <v>12</v>
      </c>
      <c r="V3" s="880"/>
      <c r="W3" s="428" t="s">
        <v>13</v>
      </c>
      <c r="X3" s="840"/>
      <c r="Y3" s="840"/>
      <c r="Z3" s="432" t="s">
        <v>291</v>
      </c>
      <c r="AA3" s="432" t="s">
        <v>14</v>
      </c>
      <c r="AB3" s="378" t="s">
        <v>15</v>
      </c>
      <c r="AC3" s="378" t="s">
        <v>16</v>
      </c>
      <c r="AD3" s="378" t="s">
        <v>17</v>
      </c>
      <c r="AE3" s="379">
        <v>2011</v>
      </c>
      <c r="AF3" s="464">
        <v>2012</v>
      </c>
      <c r="AG3" s="464">
        <v>2013</v>
      </c>
      <c r="AH3" s="464">
        <v>2014</v>
      </c>
      <c r="AI3" s="464">
        <v>2015</v>
      </c>
      <c r="AJ3" s="465">
        <v>2016</v>
      </c>
      <c r="AK3" s="432" t="s">
        <v>292</v>
      </c>
      <c r="AL3" s="431" t="s">
        <v>293</v>
      </c>
      <c r="AM3" s="846"/>
      <c r="AN3" s="846"/>
      <c r="AO3" s="925" t="s">
        <v>18</v>
      </c>
      <c r="AP3" s="852"/>
      <c r="AQ3" s="926" t="s">
        <v>19</v>
      </c>
      <c r="AR3" s="854"/>
      <c r="AS3" s="927" t="s">
        <v>20</v>
      </c>
      <c r="AT3" s="856"/>
      <c r="AU3" s="911"/>
      <c r="AV3" s="902"/>
      <c r="AW3" s="902"/>
      <c r="AX3" s="902"/>
      <c r="AY3" s="902"/>
      <c r="AZ3" s="902"/>
      <c r="BA3" s="902"/>
      <c r="BB3" s="905"/>
      <c r="BC3" s="908"/>
      <c r="BD3" s="929"/>
      <c r="BE3" s="431" t="s">
        <v>523</v>
      </c>
      <c r="BF3" s="858"/>
    </row>
    <row r="4" spans="1:58" ht="15.75" thickBot="1">
      <c r="A4" s="373"/>
      <c r="B4" s="373"/>
      <c r="C4" s="373"/>
      <c r="D4" s="406"/>
      <c r="E4" s="406"/>
      <c r="F4" s="433"/>
      <c r="G4" s="406"/>
      <c r="H4" s="433"/>
      <c r="I4" s="433"/>
      <c r="J4" s="406"/>
      <c r="K4" s="433"/>
      <c r="L4" s="373"/>
      <c r="M4" s="406"/>
      <c r="N4" s="433"/>
      <c r="O4" s="406"/>
      <c r="P4" s="433"/>
      <c r="Q4" s="406"/>
      <c r="R4" s="433"/>
      <c r="S4" s="406"/>
      <c r="T4" s="881"/>
      <c r="U4" s="406"/>
      <c r="V4" s="881"/>
      <c r="W4" s="406"/>
      <c r="X4" s="841"/>
      <c r="Y4" s="841"/>
      <c r="Z4" s="462"/>
      <c r="AA4" s="433"/>
      <c r="AB4" s="373"/>
      <c r="AC4" s="373"/>
      <c r="AD4" s="373"/>
      <c r="AE4" s="380"/>
      <c r="AF4" s="381"/>
      <c r="AG4" s="381"/>
      <c r="AH4" s="381"/>
      <c r="AI4" s="381"/>
      <c r="AJ4" s="382"/>
      <c r="AK4" s="433"/>
      <c r="AL4" s="433"/>
      <c r="AM4" s="847"/>
      <c r="AN4" s="847"/>
      <c r="AO4" s="435" t="s">
        <v>21</v>
      </c>
      <c r="AP4" s="438" t="s">
        <v>22</v>
      </c>
      <c r="AQ4" s="436" t="s">
        <v>21</v>
      </c>
      <c r="AR4" s="439" t="s">
        <v>22</v>
      </c>
      <c r="AS4" s="437" t="s">
        <v>21</v>
      </c>
      <c r="AT4" s="440" t="s">
        <v>22</v>
      </c>
      <c r="AU4" s="912"/>
      <c r="AV4" s="903"/>
      <c r="AW4" s="903"/>
      <c r="AX4" s="903"/>
      <c r="AY4" s="903"/>
      <c r="AZ4" s="903"/>
      <c r="BA4" s="903"/>
      <c r="BB4" s="906"/>
      <c r="BC4" s="909"/>
      <c r="BD4" s="930"/>
      <c r="BE4" s="1073"/>
      <c r="BF4" s="859"/>
    </row>
    <row r="5" spans="1:58">
      <c r="A5" s="384">
        <v>13073088</v>
      </c>
      <c r="B5" s="383">
        <v>301</v>
      </c>
      <c r="C5" s="383" t="s">
        <v>23</v>
      </c>
      <c r="D5" s="386">
        <v>58041</v>
      </c>
      <c r="E5" s="386">
        <v>-1665500</v>
      </c>
      <c r="F5" s="415">
        <v>4638282.6100000003</v>
      </c>
      <c r="G5" s="386">
        <v>1</v>
      </c>
      <c r="H5" s="415">
        <v>950273.20000000019</v>
      </c>
      <c r="I5" s="415">
        <v>0</v>
      </c>
      <c r="J5" s="386">
        <v>0</v>
      </c>
      <c r="K5" s="415">
        <v>0</v>
      </c>
      <c r="L5" s="398">
        <v>2011</v>
      </c>
      <c r="M5" s="386">
        <v>0</v>
      </c>
      <c r="N5" s="415">
        <v>0</v>
      </c>
      <c r="O5" s="386">
        <v>1</v>
      </c>
      <c r="P5" s="415">
        <v>11000000</v>
      </c>
      <c r="Q5" s="386">
        <v>1</v>
      </c>
      <c r="R5" s="415">
        <v>762159.9</v>
      </c>
      <c r="S5" s="386">
        <v>300</v>
      </c>
      <c r="T5" s="398">
        <v>0</v>
      </c>
      <c r="U5" s="386">
        <v>545</v>
      </c>
      <c r="V5" s="398">
        <v>0</v>
      </c>
      <c r="W5" s="386">
        <v>445</v>
      </c>
      <c r="X5" s="386">
        <v>0</v>
      </c>
      <c r="Y5" s="386">
        <v>0</v>
      </c>
      <c r="Z5" s="415">
        <v>90884104.069999993</v>
      </c>
      <c r="AA5" s="415">
        <v>1565.8604102272529</v>
      </c>
      <c r="AB5" s="398" t="s">
        <v>32</v>
      </c>
      <c r="AC5" s="398" t="s">
        <v>32</v>
      </c>
      <c r="AD5" s="398" t="s">
        <v>28</v>
      </c>
      <c r="AE5" s="453" t="s">
        <v>32</v>
      </c>
      <c r="AF5" s="398" t="s">
        <v>32</v>
      </c>
      <c r="AG5" s="398" t="s">
        <v>32</v>
      </c>
      <c r="AH5" s="398" t="s">
        <v>208</v>
      </c>
      <c r="AI5" s="398" t="s">
        <v>294</v>
      </c>
      <c r="AJ5" s="398" t="s">
        <v>294</v>
      </c>
      <c r="AK5" s="415" t="s">
        <v>165</v>
      </c>
      <c r="AL5" s="415" t="s">
        <v>165</v>
      </c>
      <c r="AM5" s="427" t="s">
        <v>165</v>
      </c>
      <c r="AN5" s="427" t="s">
        <v>165</v>
      </c>
      <c r="AO5" s="441">
        <v>260000</v>
      </c>
      <c r="AP5" s="445">
        <v>225797.31</v>
      </c>
      <c r="AQ5" s="441">
        <v>405000</v>
      </c>
      <c r="AR5" s="442">
        <v>601262.63</v>
      </c>
      <c r="AS5" s="441">
        <v>45000</v>
      </c>
      <c r="AT5" s="443">
        <v>49849.17</v>
      </c>
      <c r="AU5" s="415">
        <v>37624792</v>
      </c>
      <c r="AV5" s="415">
        <v>39996094.890000001</v>
      </c>
      <c r="AW5" s="415">
        <v>2371302.8900000006</v>
      </c>
      <c r="AX5" s="415">
        <v>15795666.52</v>
      </c>
      <c r="AY5" s="415">
        <v>55791761.409999996</v>
      </c>
      <c r="AZ5" s="426">
        <v>22346915.609999999</v>
      </c>
      <c r="BA5" s="426">
        <v>33444845.799999997</v>
      </c>
      <c r="BB5" s="454">
        <v>55.872743755259151</v>
      </c>
      <c r="BC5" s="454">
        <v>40.054149654422964</v>
      </c>
      <c r="BD5" s="390" t="s">
        <v>25</v>
      </c>
      <c r="BE5" s="594" t="s">
        <v>25</v>
      </c>
      <c r="BF5" s="397">
        <v>11.99</v>
      </c>
    </row>
    <row r="6" spans="1:58">
      <c r="A6" s="372">
        <v>13073011</v>
      </c>
      <c r="B6" s="371">
        <v>311</v>
      </c>
      <c r="C6" s="371" t="s">
        <v>26</v>
      </c>
      <c r="D6" s="592" t="s">
        <v>24</v>
      </c>
      <c r="E6" s="388" t="s">
        <v>24</v>
      </c>
      <c r="F6" s="393" t="s">
        <v>24</v>
      </c>
      <c r="G6" s="1034">
        <v>1</v>
      </c>
      <c r="H6" s="393" t="s">
        <v>24</v>
      </c>
      <c r="I6" s="393" t="s">
        <v>24</v>
      </c>
      <c r="J6" s="388" t="s">
        <v>24</v>
      </c>
      <c r="K6" s="393" t="s">
        <v>24</v>
      </c>
      <c r="L6" s="409" t="s">
        <v>24</v>
      </c>
      <c r="M6" s="388" t="s">
        <v>24</v>
      </c>
      <c r="N6" s="393" t="s">
        <v>24</v>
      </c>
      <c r="O6" s="388" t="s">
        <v>24</v>
      </c>
      <c r="P6" s="393" t="s">
        <v>24</v>
      </c>
      <c r="Q6" s="388" t="s">
        <v>24</v>
      </c>
      <c r="R6" s="393" t="s">
        <v>24</v>
      </c>
      <c r="S6" s="388" t="s">
        <v>24</v>
      </c>
      <c r="T6" s="409" t="s">
        <v>24</v>
      </c>
      <c r="U6" s="388" t="s">
        <v>24</v>
      </c>
      <c r="V6" s="409" t="s">
        <v>24</v>
      </c>
      <c r="W6" s="388" t="s">
        <v>24</v>
      </c>
      <c r="X6" s="388" t="s">
        <v>24</v>
      </c>
      <c r="Y6" s="388" t="s">
        <v>24</v>
      </c>
      <c r="Z6" s="393" t="s">
        <v>24</v>
      </c>
      <c r="AA6" s="393" t="s">
        <v>24</v>
      </c>
      <c r="AB6" s="409" t="s">
        <v>24</v>
      </c>
      <c r="AC6" s="409" t="s">
        <v>24</v>
      </c>
      <c r="AD6" s="409" t="s">
        <v>24</v>
      </c>
      <c r="AE6" s="409" t="s">
        <v>24</v>
      </c>
      <c r="AF6" s="409" t="s">
        <v>24</v>
      </c>
      <c r="AG6" s="409" t="s">
        <v>24</v>
      </c>
      <c r="AH6" s="409" t="s">
        <v>24</v>
      </c>
      <c r="AI6" s="409" t="s">
        <v>24</v>
      </c>
      <c r="AJ6" s="409" t="s">
        <v>24</v>
      </c>
      <c r="AK6" s="393" t="s">
        <v>24</v>
      </c>
      <c r="AL6" s="393" t="s">
        <v>24</v>
      </c>
      <c r="AM6" s="393" t="s">
        <v>24</v>
      </c>
      <c r="AN6" s="393" t="s">
        <v>24</v>
      </c>
      <c r="AO6" s="388" t="s">
        <v>24</v>
      </c>
      <c r="AP6" s="393" t="s">
        <v>24</v>
      </c>
      <c r="AQ6" s="388" t="s">
        <v>24</v>
      </c>
      <c r="AR6" s="393" t="s">
        <v>24</v>
      </c>
      <c r="AS6" s="388" t="s">
        <v>24</v>
      </c>
      <c r="AT6" s="393" t="s">
        <v>24</v>
      </c>
      <c r="AU6" s="393" t="s">
        <v>24</v>
      </c>
      <c r="AV6" s="393" t="s">
        <v>24</v>
      </c>
      <c r="AW6" s="393" t="s">
        <v>24</v>
      </c>
      <c r="AX6" s="393" t="s">
        <v>24</v>
      </c>
      <c r="AY6" s="393" t="s">
        <v>24</v>
      </c>
      <c r="AZ6" s="393" t="s">
        <v>24</v>
      </c>
      <c r="BA6" s="393" t="s">
        <v>24</v>
      </c>
      <c r="BB6" s="409" t="s">
        <v>24</v>
      </c>
      <c r="BC6" s="409" t="s">
        <v>24</v>
      </c>
      <c r="BD6" s="594" t="s">
        <v>25</v>
      </c>
      <c r="BE6" s="594" t="s">
        <v>25</v>
      </c>
      <c r="BF6" s="391" t="s">
        <v>24</v>
      </c>
    </row>
    <row r="7" spans="1:58">
      <c r="A7" s="372">
        <v>13073035</v>
      </c>
      <c r="B7" s="371">
        <v>312</v>
      </c>
      <c r="C7" s="371" t="s">
        <v>27</v>
      </c>
      <c r="D7" s="388">
        <v>9960</v>
      </c>
      <c r="E7" s="388">
        <v>-1245512</v>
      </c>
      <c r="F7" s="393">
        <v>783274</v>
      </c>
      <c r="G7" s="388">
        <v>1</v>
      </c>
      <c r="H7" s="393">
        <v>425713</v>
      </c>
      <c r="I7" s="393" t="s">
        <v>24</v>
      </c>
      <c r="J7" s="388">
        <v>1</v>
      </c>
      <c r="K7" s="393">
        <v>3221493</v>
      </c>
      <c r="L7" s="409" t="s">
        <v>24</v>
      </c>
      <c r="M7" s="388" t="s">
        <v>24</v>
      </c>
      <c r="N7" s="393" t="s">
        <v>24</v>
      </c>
      <c r="O7" s="388">
        <v>1</v>
      </c>
      <c r="P7" s="393" t="s">
        <v>24</v>
      </c>
      <c r="Q7" s="388">
        <v>1</v>
      </c>
      <c r="R7" s="393">
        <v>3983129</v>
      </c>
      <c r="S7" s="388">
        <v>340</v>
      </c>
      <c r="T7" s="409">
        <v>0</v>
      </c>
      <c r="U7" s="388">
        <v>360</v>
      </c>
      <c r="V7" s="409">
        <v>0</v>
      </c>
      <c r="W7" s="388">
        <v>340</v>
      </c>
      <c r="X7" s="388">
        <v>0</v>
      </c>
      <c r="Y7" s="388">
        <v>0</v>
      </c>
      <c r="Z7" s="393">
        <v>7396466</v>
      </c>
      <c r="AA7" s="393">
        <v>742.6170682730924</v>
      </c>
      <c r="AB7" s="409" t="s">
        <v>28</v>
      </c>
      <c r="AC7" s="409" t="s">
        <v>28</v>
      </c>
      <c r="AD7" s="409" t="s">
        <v>28</v>
      </c>
      <c r="AE7" s="409" t="s">
        <v>24</v>
      </c>
      <c r="AF7" s="409" t="s">
        <v>24</v>
      </c>
      <c r="AG7" s="409" t="s">
        <v>24</v>
      </c>
      <c r="AH7" s="409" t="s">
        <v>24</v>
      </c>
      <c r="AI7" s="409" t="s">
        <v>24</v>
      </c>
      <c r="AJ7" s="409" t="s">
        <v>24</v>
      </c>
      <c r="AK7" s="393" t="s">
        <v>24</v>
      </c>
      <c r="AL7" s="393" t="s">
        <v>24</v>
      </c>
      <c r="AM7" s="393" t="s">
        <v>24</v>
      </c>
      <c r="AN7" s="393" t="s">
        <v>24</v>
      </c>
      <c r="AO7" s="388">
        <v>24000</v>
      </c>
      <c r="AP7" s="393">
        <v>27942</v>
      </c>
      <c r="AQ7" s="388">
        <v>22300</v>
      </c>
      <c r="AR7" s="393">
        <v>22320</v>
      </c>
      <c r="AS7" s="388" t="s">
        <v>24</v>
      </c>
      <c r="AT7" s="393" t="s">
        <v>24</v>
      </c>
      <c r="AU7" s="393">
        <v>4578115</v>
      </c>
      <c r="AV7" s="393">
        <v>5112397</v>
      </c>
      <c r="AW7" s="393">
        <v>534282</v>
      </c>
      <c r="AX7" s="393">
        <v>2907219</v>
      </c>
      <c r="AY7" s="393">
        <v>8019616</v>
      </c>
      <c r="AZ7" s="393">
        <v>3435736</v>
      </c>
      <c r="BA7" s="390">
        <v>4583880</v>
      </c>
      <c r="BB7" s="466">
        <v>67.204014085760548</v>
      </c>
      <c r="BC7" s="466">
        <v>42.841652268637304</v>
      </c>
      <c r="BD7" s="594" t="s">
        <v>25</v>
      </c>
      <c r="BE7" s="594" t="s">
        <v>25</v>
      </c>
      <c r="BF7" s="391">
        <v>17.78</v>
      </c>
    </row>
    <row r="8" spans="1:58">
      <c r="A8" s="372">
        <v>13073055</v>
      </c>
      <c r="B8" s="371">
        <v>313</v>
      </c>
      <c r="C8" s="371" t="s">
        <v>29</v>
      </c>
      <c r="D8" s="388">
        <v>4588</v>
      </c>
      <c r="E8" s="388">
        <v>613100</v>
      </c>
      <c r="F8" s="393">
        <v>1740483.78</v>
      </c>
      <c r="G8" s="388">
        <v>1</v>
      </c>
      <c r="H8" s="393">
        <v>2125404.85</v>
      </c>
      <c r="I8" s="393" t="s">
        <v>24</v>
      </c>
      <c r="J8" s="388">
        <v>1</v>
      </c>
      <c r="K8" s="393">
        <v>3063032.58</v>
      </c>
      <c r="L8" s="409" t="s">
        <v>24</v>
      </c>
      <c r="M8" s="388">
        <v>1</v>
      </c>
      <c r="N8" s="393">
        <v>11336110.59</v>
      </c>
      <c r="O8" s="388">
        <v>0</v>
      </c>
      <c r="P8" s="393">
        <v>0</v>
      </c>
      <c r="Q8" s="388">
        <v>1</v>
      </c>
      <c r="R8" s="393">
        <v>3075794.77</v>
      </c>
      <c r="S8" s="388">
        <v>360</v>
      </c>
      <c r="T8" s="409">
        <v>0</v>
      </c>
      <c r="U8" s="388">
        <v>360</v>
      </c>
      <c r="V8" s="409">
        <v>1</v>
      </c>
      <c r="W8" s="388">
        <v>310</v>
      </c>
      <c r="X8" s="388">
        <v>1</v>
      </c>
      <c r="Y8" s="388">
        <v>0</v>
      </c>
      <c r="Z8" s="393">
        <v>3398258.07</v>
      </c>
      <c r="AA8" s="393">
        <v>740.68397340889271</v>
      </c>
      <c r="AB8" s="409" t="s">
        <v>32</v>
      </c>
      <c r="AC8" s="409" t="s">
        <v>28</v>
      </c>
      <c r="AD8" s="409" t="s">
        <v>28</v>
      </c>
      <c r="AE8" s="393" t="s">
        <v>24</v>
      </c>
      <c r="AF8" s="393" t="s">
        <v>208</v>
      </c>
      <c r="AG8" s="409" t="s">
        <v>24</v>
      </c>
      <c r="AH8" s="409" t="s">
        <v>24</v>
      </c>
      <c r="AI8" s="409" t="s">
        <v>24</v>
      </c>
      <c r="AJ8" s="409" t="s">
        <v>24</v>
      </c>
      <c r="AK8" s="393">
        <v>656652.30000000005</v>
      </c>
      <c r="AL8" s="393">
        <v>1857997.54</v>
      </c>
      <c r="AM8" s="393" t="s">
        <v>24</v>
      </c>
      <c r="AN8" s="421">
        <v>3075794.77</v>
      </c>
      <c r="AO8" s="388">
        <v>22000</v>
      </c>
      <c r="AP8" s="446">
        <v>23522.3</v>
      </c>
      <c r="AQ8" s="388">
        <v>1300</v>
      </c>
      <c r="AR8" s="393">
        <v>1386</v>
      </c>
      <c r="AS8" s="388">
        <v>0</v>
      </c>
      <c r="AT8" s="421">
        <v>0</v>
      </c>
      <c r="AU8" s="393">
        <v>3431654.83</v>
      </c>
      <c r="AV8" s="393">
        <v>5037694.79</v>
      </c>
      <c r="AW8" s="393">
        <v>1606039.96</v>
      </c>
      <c r="AX8" s="393">
        <v>627402.31000000006</v>
      </c>
      <c r="AY8" s="393">
        <v>5665097.0999999996</v>
      </c>
      <c r="AZ8" s="390">
        <v>1606603.81</v>
      </c>
      <c r="BA8" s="390">
        <v>4058493.2899999996</v>
      </c>
      <c r="BB8" s="425">
        <v>31.891646417110554</v>
      </c>
      <c r="BC8" s="425">
        <v>28.359687074030916</v>
      </c>
      <c r="BD8" s="594" t="s">
        <v>25</v>
      </c>
      <c r="BE8" s="594" t="s">
        <v>25</v>
      </c>
      <c r="BF8" s="391">
        <v>1.81</v>
      </c>
    </row>
    <row r="9" spans="1:58">
      <c r="A9" s="372">
        <v>13073070</v>
      </c>
      <c r="B9" s="371">
        <v>314</v>
      </c>
      <c r="C9" s="371" t="s">
        <v>30</v>
      </c>
      <c r="D9" s="388">
        <v>4327</v>
      </c>
      <c r="E9" s="388">
        <v>-365800</v>
      </c>
      <c r="F9" s="393">
        <v>519608.8</v>
      </c>
      <c r="G9" s="388">
        <v>1</v>
      </c>
      <c r="H9" s="393">
        <v>287764.2</v>
      </c>
      <c r="I9" s="393">
        <v>0</v>
      </c>
      <c r="J9" s="388">
        <v>0</v>
      </c>
      <c r="K9" s="393" t="s">
        <v>24</v>
      </c>
      <c r="L9" s="409">
        <v>2012</v>
      </c>
      <c r="M9" s="388">
        <v>0</v>
      </c>
      <c r="N9" s="393">
        <v>0</v>
      </c>
      <c r="O9" s="388">
        <v>1</v>
      </c>
      <c r="P9" s="393">
        <v>2735145.52</v>
      </c>
      <c r="Q9" s="388">
        <v>1</v>
      </c>
      <c r="R9" s="393">
        <v>324849.08</v>
      </c>
      <c r="S9" s="388">
        <v>400</v>
      </c>
      <c r="T9" s="409">
        <v>0</v>
      </c>
      <c r="U9" s="388">
        <v>400</v>
      </c>
      <c r="V9" s="409">
        <v>0</v>
      </c>
      <c r="W9" s="388">
        <v>360</v>
      </c>
      <c r="X9" s="388">
        <v>0</v>
      </c>
      <c r="Y9" s="388">
        <v>0</v>
      </c>
      <c r="Z9" s="393">
        <v>4234621.91</v>
      </c>
      <c r="AA9" s="393">
        <v>978.65077651952856</v>
      </c>
      <c r="AB9" s="409" t="s">
        <v>32</v>
      </c>
      <c r="AC9" s="409" t="s">
        <v>28</v>
      </c>
      <c r="AD9" s="409" t="s">
        <v>28</v>
      </c>
      <c r="AE9" s="409" t="s">
        <v>32</v>
      </c>
      <c r="AF9" s="409" t="s">
        <v>32</v>
      </c>
      <c r="AG9" s="409" t="s">
        <v>32</v>
      </c>
      <c r="AH9" s="409" t="s">
        <v>32</v>
      </c>
      <c r="AI9" s="407" t="s">
        <v>32</v>
      </c>
      <c r="AJ9" s="407" t="s">
        <v>32</v>
      </c>
      <c r="AK9" s="393">
        <v>360458.18</v>
      </c>
      <c r="AL9" s="393">
        <v>-682561.67</v>
      </c>
      <c r="AM9" s="393">
        <v>519608.08</v>
      </c>
      <c r="AN9" s="393">
        <v>-2410296.44</v>
      </c>
      <c r="AO9" s="388">
        <v>17500</v>
      </c>
      <c r="AP9" s="393">
        <v>18047.13</v>
      </c>
      <c r="AQ9" s="388">
        <v>0</v>
      </c>
      <c r="AR9" s="393">
        <v>0</v>
      </c>
      <c r="AS9" s="388">
        <v>38000</v>
      </c>
      <c r="AT9" s="393">
        <v>35475</v>
      </c>
      <c r="AU9" s="393">
        <v>1982083</v>
      </c>
      <c r="AV9" s="393">
        <v>2301662.14</v>
      </c>
      <c r="AW9" s="393">
        <v>319579.14000000013</v>
      </c>
      <c r="AX9" s="393">
        <v>1268596.1000000001</v>
      </c>
      <c r="AY9" s="393">
        <v>3570258.24</v>
      </c>
      <c r="AZ9" s="393">
        <v>1538844.43</v>
      </c>
      <c r="BA9" s="393">
        <v>2031413.8100000003</v>
      </c>
      <c r="BB9" s="393">
        <v>66.86</v>
      </c>
      <c r="BC9" s="393">
        <v>43.1</v>
      </c>
      <c r="BD9" s="594" t="s">
        <v>25</v>
      </c>
      <c r="BE9" s="594" t="s">
        <v>25</v>
      </c>
      <c r="BF9" s="391">
        <v>1.1000000000000001</v>
      </c>
    </row>
    <row r="10" spans="1:58">
      <c r="A10" s="372">
        <v>13073080</v>
      </c>
      <c r="B10" s="371">
        <v>315</v>
      </c>
      <c r="C10" s="371" t="s">
        <v>31</v>
      </c>
      <c r="D10" s="388">
        <v>9560</v>
      </c>
      <c r="E10" s="388">
        <v>-4822700</v>
      </c>
      <c r="F10" s="396">
        <v>349770.63</v>
      </c>
      <c r="G10" s="1034">
        <v>1</v>
      </c>
      <c r="H10" s="396">
        <v>0</v>
      </c>
      <c r="I10" s="396">
        <v>470936.25</v>
      </c>
      <c r="J10" s="414">
        <v>1</v>
      </c>
      <c r="K10" s="396">
        <v>2178968.63</v>
      </c>
      <c r="L10" s="394" t="s">
        <v>209</v>
      </c>
      <c r="M10" s="388">
        <v>1</v>
      </c>
      <c r="N10" s="393">
        <v>15072887.4</v>
      </c>
      <c r="O10" s="388">
        <v>0</v>
      </c>
      <c r="P10" s="393">
        <v>0</v>
      </c>
      <c r="Q10" s="388">
        <v>1</v>
      </c>
      <c r="R10" s="393">
        <v>1848636.19</v>
      </c>
      <c r="S10" s="388">
        <v>255</v>
      </c>
      <c r="T10" s="409">
        <v>1</v>
      </c>
      <c r="U10" s="388">
        <v>380</v>
      </c>
      <c r="V10" s="409">
        <v>0</v>
      </c>
      <c r="W10" s="388">
        <v>370</v>
      </c>
      <c r="X10" s="388">
        <v>0</v>
      </c>
      <c r="Y10" s="388">
        <v>0</v>
      </c>
      <c r="Z10" s="393">
        <v>11912711</v>
      </c>
      <c r="AA10" s="393">
        <v>1246.0994769874476</v>
      </c>
      <c r="AB10" s="409" t="s">
        <v>32</v>
      </c>
      <c r="AC10" s="409" t="s">
        <v>28</v>
      </c>
      <c r="AD10" s="409" t="s">
        <v>28</v>
      </c>
      <c r="AE10" s="409" t="s">
        <v>32</v>
      </c>
      <c r="AF10" s="409" t="s">
        <v>32</v>
      </c>
      <c r="AG10" s="409" t="s">
        <v>32</v>
      </c>
      <c r="AH10" s="409" t="s">
        <v>32</v>
      </c>
      <c r="AI10" s="407">
        <v>43018</v>
      </c>
      <c r="AJ10" s="407">
        <v>43074</v>
      </c>
      <c r="AK10" s="393">
        <v>-482979.81</v>
      </c>
      <c r="AL10" s="393">
        <v>2128968.63</v>
      </c>
      <c r="AM10" s="421">
        <v>349770.63</v>
      </c>
      <c r="AN10" s="422">
        <v>1848636.19</v>
      </c>
      <c r="AO10" s="388">
        <v>23000</v>
      </c>
      <c r="AP10" s="446">
        <v>20774.14</v>
      </c>
      <c r="AQ10" s="388">
        <v>35000</v>
      </c>
      <c r="AR10" s="393">
        <v>31700.95</v>
      </c>
      <c r="AS10" s="388">
        <v>0</v>
      </c>
      <c r="AT10" s="421">
        <v>0</v>
      </c>
      <c r="AU10" s="393">
        <v>9334099.8900000006</v>
      </c>
      <c r="AV10" s="393">
        <v>10574196.01</v>
      </c>
      <c r="AW10" s="393">
        <v>1240096.1199999992</v>
      </c>
      <c r="AX10" s="393">
        <v>0</v>
      </c>
      <c r="AY10" s="393">
        <v>10626671.1</v>
      </c>
      <c r="AZ10" s="390">
        <v>5098392.7300000004</v>
      </c>
      <c r="BA10" s="393">
        <v>5528278.3699999992</v>
      </c>
      <c r="BB10" s="424">
        <v>0.48215417277856953</v>
      </c>
      <c r="BC10" s="449">
        <v>0.48215417277856953</v>
      </c>
      <c r="BD10" s="594" t="s">
        <v>25</v>
      </c>
      <c r="BE10" s="594" t="s">
        <v>25</v>
      </c>
      <c r="BF10" s="391">
        <v>1.49</v>
      </c>
    </row>
    <row r="11" spans="1:58">
      <c r="A11" s="372">
        <v>13073089</v>
      </c>
      <c r="B11" s="371">
        <v>316</v>
      </c>
      <c r="C11" s="371" t="s">
        <v>33</v>
      </c>
      <c r="D11" s="388">
        <v>3984</v>
      </c>
      <c r="E11" s="388">
        <v>-413400</v>
      </c>
      <c r="F11" s="393">
        <v>-5899.74</v>
      </c>
      <c r="G11" s="1034">
        <v>1</v>
      </c>
      <c r="H11" s="393" t="s">
        <v>24</v>
      </c>
      <c r="I11" s="393">
        <v>-14274.41</v>
      </c>
      <c r="J11" s="388">
        <v>1</v>
      </c>
      <c r="K11" s="393">
        <v>1625222.94</v>
      </c>
      <c r="L11" s="409"/>
      <c r="M11" s="388">
        <v>1</v>
      </c>
      <c r="N11" s="393">
        <v>20062942.02</v>
      </c>
      <c r="O11" s="388">
        <v>0</v>
      </c>
      <c r="P11" s="393">
        <v>0</v>
      </c>
      <c r="Q11" s="388">
        <v>1</v>
      </c>
      <c r="R11" s="393">
        <v>758694.41</v>
      </c>
      <c r="S11" s="388">
        <v>300</v>
      </c>
      <c r="T11" s="409">
        <v>1</v>
      </c>
      <c r="U11" s="388">
        <v>300</v>
      </c>
      <c r="V11" s="409">
        <v>0</v>
      </c>
      <c r="W11" s="388">
        <v>200</v>
      </c>
      <c r="X11" s="388">
        <v>1</v>
      </c>
      <c r="Y11" s="388">
        <v>0</v>
      </c>
      <c r="Z11" s="393">
        <v>407485.36</v>
      </c>
      <c r="AA11" s="393">
        <v>102.28046184738956</v>
      </c>
      <c r="AB11" s="409" t="s">
        <v>28</v>
      </c>
      <c r="AC11" s="409" t="s">
        <v>28</v>
      </c>
      <c r="AD11" s="409" t="s">
        <v>28</v>
      </c>
      <c r="AE11" s="409" t="s">
        <v>32</v>
      </c>
      <c r="AF11" s="409" t="s">
        <v>32</v>
      </c>
      <c r="AG11" s="409" t="s">
        <v>32</v>
      </c>
      <c r="AH11" s="409" t="s">
        <v>32</v>
      </c>
      <c r="AI11" s="409" t="s">
        <v>32</v>
      </c>
      <c r="AJ11" s="455">
        <v>42979</v>
      </c>
      <c r="AK11" s="393">
        <v>-1376500.61</v>
      </c>
      <c r="AL11" s="393"/>
      <c r="AM11" s="421">
        <v>-5899.74</v>
      </c>
      <c r="AN11" s="421">
        <v>758694.41</v>
      </c>
      <c r="AO11" s="388">
        <v>15500</v>
      </c>
      <c r="AP11" s="446">
        <v>15757.07</v>
      </c>
      <c r="AQ11" s="388">
        <v>0</v>
      </c>
      <c r="AR11" s="393">
        <v>0</v>
      </c>
      <c r="AS11" s="388">
        <v>0</v>
      </c>
      <c r="AT11" s="421">
        <v>0</v>
      </c>
      <c r="AU11" s="393">
        <v>2090120.93</v>
      </c>
      <c r="AV11" s="393">
        <v>1794885.84</v>
      </c>
      <c r="AW11" s="393">
        <v>-295235.08999999985</v>
      </c>
      <c r="AX11" s="393">
        <v>1021216.63</v>
      </c>
      <c r="AY11" s="393">
        <v>2816102.47</v>
      </c>
      <c r="AZ11" s="390">
        <v>1383784.99</v>
      </c>
      <c r="BA11" s="390">
        <v>1432317.4800000002</v>
      </c>
      <c r="BB11" s="390">
        <v>77.095989012872252</v>
      </c>
      <c r="BC11" s="390">
        <v>49.138303905539345</v>
      </c>
      <c r="BD11" s="594" t="s">
        <v>25</v>
      </c>
      <c r="BE11" s="594" t="s">
        <v>25</v>
      </c>
      <c r="BF11" s="391" t="s">
        <v>24</v>
      </c>
    </row>
    <row r="12" spans="1:58">
      <c r="A12" s="372">
        <v>13073105</v>
      </c>
      <c r="B12" s="371">
        <v>317</v>
      </c>
      <c r="C12" s="371" t="s">
        <v>34</v>
      </c>
      <c r="D12" s="388">
        <v>3077</v>
      </c>
      <c r="E12" s="388">
        <v>174700</v>
      </c>
      <c r="F12" s="393">
        <v>814027.68</v>
      </c>
      <c r="G12" s="388">
        <v>1</v>
      </c>
      <c r="H12" s="393">
        <v>716577.54</v>
      </c>
      <c r="I12" s="393" t="s">
        <v>169</v>
      </c>
      <c r="J12" s="388">
        <v>1</v>
      </c>
      <c r="K12" s="393">
        <v>1815395.5200000003</v>
      </c>
      <c r="L12" s="409" t="s">
        <v>169</v>
      </c>
      <c r="M12" s="388">
        <v>1</v>
      </c>
      <c r="N12" s="393">
        <v>22268416.870000001</v>
      </c>
      <c r="O12" s="388">
        <v>0</v>
      </c>
      <c r="P12" s="393">
        <v>0</v>
      </c>
      <c r="Q12" s="388">
        <v>1</v>
      </c>
      <c r="R12" s="393">
        <v>911034.15</v>
      </c>
      <c r="S12" s="388">
        <v>300</v>
      </c>
      <c r="T12" s="409">
        <v>0</v>
      </c>
      <c r="U12" s="388">
        <v>400</v>
      </c>
      <c r="V12" s="409">
        <v>0</v>
      </c>
      <c r="W12" s="388">
        <v>385</v>
      </c>
      <c r="X12" s="388">
        <v>0</v>
      </c>
      <c r="Y12" s="388">
        <v>0</v>
      </c>
      <c r="Z12" s="393">
        <v>9371170.9399999995</v>
      </c>
      <c r="AA12" s="393">
        <v>3045.5544166395839</v>
      </c>
      <c r="AB12" s="409" t="s">
        <v>28</v>
      </c>
      <c r="AC12" s="409" t="s">
        <v>28</v>
      </c>
      <c r="AD12" s="409" t="s">
        <v>28</v>
      </c>
      <c r="AE12" s="409" t="s">
        <v>295</v>
      </c>
      <c r="AF12" s="409" t="s">
        <v>295</v>
      </c>
      <c r="AG12" s="409" t="s">
        <v>295</v>
      </c>
      <c r="AH12" s="409" t="s">
        <v>295</v>
      </c>
      <c r="AI12" s="409" t="s">
        <v>295</v>
      </c>
      <c r="AJ12" s="409" t="s">
        <v>295</v>
      </c>
      <c r="AK12" s="393">
        <v>1395867.31</v>
      </c>
      <c r="AL12" s="393">
        <v>911034.14999999944</v>
      </c>
      <c r="AM12" s="421">
        <v>814027.68</v>
      </c>
      <c r="AN12" s="421">
        <v>911034.14999999944</v>
      </c>
      <c r="AO12" s="388">
        <v>7500</v>
      </c>
      <c r="AP12" s="446">
        <v>7909.56</v>
      </c>
      <c r="AQ12" s="388">
        <v>900</v>
      </c>
      <c r="AR12" s="393">
        <v>0</v>
      </c>
      <c r="AS12" s="388">
        <v>410000</v>
      </c>
      <c r="AT12" s="421">
        <v>412538.3</v>
      </c>
      <c r="AU12" s="393">
        <v>2412766.77</v>
      </c>
      <c r="AV12" s="393">
        <v>3533385.9</v>
      </c>
      <c r="AW12" s="393">
        <v>1120619.1299999999</v>
      </c>
      <c r="AX12" s="393">
        <v>320269.78000000003</v>
      </c>
      <c r="AY12" s="393">
        <v>3853655.6799999997</v>
      </c>
      <c r="AZ12" s="390">
        <v>1177434.56</v>
      </c>
      <c r="BA12" s="390">
        <v>2676221.1199999996</v>
      </c>
      <c r="BB12" s="387">
        <v>0.33323123862581783</v>
      </c>
      <c r="BC12" s="387">
        <v>0.30553704268669901</v>
      </c>
      <c r="BD12" s="594" t="s">
        <v>25</v>
      </c>
      <c r="BE12" s="594" t="s">
        <v>25</v>
      </c>
      <c r="BF12" s="391">
        <v>8.91</v>
      </c>
    </row>
    <row r="13" spans="1:58">
      <c r="A13" s="372">
        <v>13073005</v>
      </c>
      <c r="B13" s="371">
        <v>5351</v>
      </c>
      <c r="C13" s="371" t="s">
        <v>35</v>
      </c>
      <c r="D13" s="414">
        <v>983</v>
      </c>
      <c r="E13" s="414">
        <v>-192400</v>
      </c>
      <c r="F13" s="396">
        <v>-42484.58</v>
      </c>
      <c r="G13" s="414">
        <v>0</v>
      </c>
      <c r="H13" s="396">
        <v>690360.72</v>
      </c>
      <c r="I13" s="396" t="s">
        <v>24</v>
      </c>
      <c r="J13" s="414">
        <v>1</v>
      </c>
      <c r="K13" s="396">
        <v>158562.79999999999</v>
      </c>
      <c r="L13" s="396"/>
      <c r="M13" s="414" t="s">
        <v>238</v>
      </c>
      <c r="N13" s="396" t="s">
        <v>238</v>
      </c>
      <c r="O13" s="414">
        <v>0</v>
      </c>
      <c r="P13" s="396">
        <v>0</v>
      </c>
      <c r="Q13" s="414">
        <v>1</v>
      </c>
      <c r="R13" s="396">
        <v>158562.79999999999</v>
      </c>
      <c r="S13" s="414">
        <v>350</v>
      </c>
      <c r="T13" s="444">
        <v>0</v>
      </c>
      <c r="U13" s="414">
        <v>350</v>
      </c>
      <c r="V13" s="444">
        <v>1</v>
      </c>
      <c r="W13" s="414">
        <v>350</v>
      </c>
      <c r="X13" s="414">
        <v>0</v>
      </c>
      <c r="Y13" s="414">
        <v>0</v>
      </c>
      <c r="Z13" s="396">
        <v>0</v>
      </c>
      <c r="AA13" s="396">
        <v>0</v>
      </c>
      <c r="AB13" s="396" t="s">
        <v>32</v>
      </c>
      <c r="AC13" s="396" t="s">
        <v>28</v>
      </c>
      <c r="AD13" s="396" t="s">
        <v>28</v>
      </c>
      <c r="AE13" s="396" t="s">
        <v>32</v>
      </c>
      <c r="AF13" s="396" t="s">
        <v>32</v>
      </c>
      <c r="AG13" s="444">
        <v>2018</v>
      </c>
      <c r="AH13" s="444">
        <v>2018</v>
      </c>
      <c r="AI13" s="444">
        <v>2019</v>
      </c>
      <c r="AJ13" s="444">
        <v>2019</v>
      </c>
      <c r="AK13" s="396">
        <v>87963.76</v>
      </c>
      <c r="AL13" s="396">
        <v>31992.87</v>
      </c>
      <c r="AM13" s="422">
        <v>-44603.69</v>
      </c>
      <c r="AN13" s="422">
        <v>160555.17000000001</v>
      </c>
      <c r="AO13" s="414">
        <v>4000</v>
      </c>
      <c r="AP13" s="448">
        <v>4551.37</v>
      </c>
      <c r="AQ13" s="414">
        <v>0</v>
      </c>
      <c r="AR13" s="396">
        <v>0</v>
      </c>
      <c r="AS13" s="414">
        <v>0</v>
      </c>
      <c r="AT13" s="422">
        <v>0</v>
      </c>
      <c r="AU13" s="396">
        <v>327942.76</v>
      </c>
      <c r="AV13" s="396">
        <v>327042.67</v>
      </c>
      <c r="AW13" s="396">
        <v>-900.09000000002561</v>
      </c>
      <c r="AX13" s="396">
        <v>360457.53</v>
      </c>
      <c r="AY13" s="396">
        <v>687500.2</v>
      </c>
      <c r="AZ13" s="396">
        <v>304996.33</v>
      </c>
      <c r="BA13" s="396">
        <v>382503.86999999994</v>
      </c>
      <c r="BB13" s="396">
        <v>93.258879644053792</v>
      </c>
      <c r="BC13" s="396">
        <v>44.363089639828473</v>
      </c>
      <c r="BD13" s="396">
        <v>116300.58</v>
      </c>
      <c r="BE13" s="805">
        <v>17.72</v>
      </c>
      <c r="BF13" s="391">
        <v>1.79</v>
      </c>
    </row>
    <row r="14" spans="1:58">
      <c r="A14" s="372">
        <v>13073037</v>
      </c>
      <c r="B14" s="371">
        <v>5351</v>
      </c>
      <c r="C14" s="371" t="s">
        <v>36</v>
      </c>
      <c r="D14" s="414">
        <v>743</v>
      </c>
      <c r="E14" s="414">
        <v>-1100</v>
      </c>
      <c r="F14" s="396">
        <v>65790.259999999995</v>
      </c>
      <c r="G14" s="414">
        <v>1</v>
      </c>
      <c r="H14" s="396">
        <v>73710.02</v>
      </c>
      <c r="I14" s="396" t="s">
        <v>24</v>
      </c>
      <c r="J14" s="414">
        <v>1</v>
      </c>
      <c r="K14" s="396">
        <v>350316.27</v>
      </c>
      <c r="L14" s="396"/>
      <c r="M14" s="414" t="s">
        <v>238</v>
      </c>
      <c r="N14" s="396" t="s">
        <v>238</v>
      </c>
      <c r="O14" s="414">
        <v>0</v>
      </c>
      <c r="P14" s="396">
        <v>0</v>
      </c>
      <c r="Q14" s="414">
        <v>1</v>
      </c>
      <c r="R14" s="396">
        <v>350316.27</v>
      </c>
      <c r="S14" s="414">
        <v>300</v>
      </c>
      <c r="T14" s="444">
        <v>0</v>
      </c>
      <c r="U14" s="414">
        <v>350</v>
      </c>
      <c r="V14" s="444">
        <v>1</v>
      </c>
      <c r="W14" s="414">
        <v>380</v>
      </c>
      <c r="X14" s="414">
        <v>0</v>
      </c>
      <c r="Y14" s="414">
        <v>0</v>
      </c>
      <c r="Z14" s="396">
        <v>217658.94</v>
      </c>
      <c r="AA14" s="396">
        <v>292.94608344549124</v>
      </c>
      <c r="AB14" s="396" t="s">
        <v>296</v>
      </c>
      <c r="AC14" s="396" t="s">
        <v>296</v>
      </c>
      <c r="AD14" s="396" t="s">
        <v>296</v>
      </c>
      <c r="AE14" s="396" t="s">
        <v>32</v>
      </c>
      <c r="AF14" s="396" t="s">
        <v>32</v>
      </c>
      <c r="AG14" s="444">
        <v>2018</v>
      </c>
      <c r="AH14" s="444">
        <v>2018</v>
      </c>
      <c r="AI14" s="444">
        <v>2019</v>
      </c>
      <c r="AJ14" s="444">
        <v>2019</v>
      </c>
      <c r="AK14" s="396">
        <v>47591.5</v>
      </c>
      <c r="AL14" s="396">
        <v>54060.54</v>
      </c>
      <c r="AM14" s="422">
        <v>65790.259999999995</v>
      </c>
      <c r="AN14" s="422">
        <v>350316.27</v>
      </c>
      <c r="AO14" s="414">
        <v>2800</v>
      </c>
      <c r="AP14" s="448">
        <v>2618.25</v>
      </c>
      <c r="AQ14" s="414">
        <v>0</v>
      </c>
      <c r="AR14" s="396">
        <v>0</v>
      </c>
      <c r="AS14" s="414">
        <v>0</v>
      </c>
      <c r="AT14" s="422">
        <v>0</v>
      </c>
      <c r="AU14" s="396">
        <v>327662.01</v>
      </c>
      <c r="AV14" s="396">
        <v>376961.62</v>
      </c>
      <c r="AW14" s="396">
        <v>49299.609999999986</v>
      </c>
      <c r="AX14" s="396">
        <v>242917.91</v>
      </c>
      <c r="AY14" s="396">
        <v>619879.53</v>
      </c>
      <c r="AZ14" s="396">
        <v>264993.37</v>
      </c>
      <c r="BA14" s="396">
        <v>354886.16000000003</v>
      </c>
      <c r="BB14" s="396">
        <v>70.297175081113025</v>
      </c>
      <c r="BC14" s="396">
        <v>42.749172569063539</v>
      </c>
      <c r="BD14" s="396">
        <v>101046.73</v>
      </c>
      <c r="BE14" s="805">
        <v>17.72</v>
      </c>
      <c r="BF14" s="391">
        <v>2.81</v>
      </c>
    </row>
    <row r="15" spans="1:58">
      <c r="A15" s="372">
        <v>13073044</v>
      </c>
      <c r="B15" s="371">
        <v>5351</v>
      </c>
      <c r="C15" s="371" t="s">
        <v>37</v>
      </c>
      <c r="D15" s="414">
        <v>665</v>
      </c>
      <c r="E15" s="414">
        <v>-33800</v>
      </c>
      <c r="F15" s="396">
        <v>76536.649999999994</v>
      </c>
      <c r="G15" s="414">
        <v>1</v>
      </c>
      <c r="H15" s="396">
        <v>319427.64</v>
      </c>
      <c r="I15" s="396" t="s">
        <v>24</v>
      </c>
      <c r="J15" s="414">
        <v>1</v>
      </c>
      <c r="K15" s="396">
        <v>374336.45</v>
      </c>
      <c r="L15" s="396"/>
      <c r="M15" s="414" t="s">
        <v>238</v>
      </c>
      <c r="N15" s="396" t="s">
        <v>238</v>
      </c>
      <c r="O15" s="414">
        <v>0</v>
      </c>
      <c r="P15" s="396">
        <v>0</v>
      </c>
      <c r="Q15" s="414">
        <v>1</v>
      </c>
      <c r="R15" s="396">
        <v>374336.45</v>
      </c>
      <c r="S15" s="414">
        <v>320</v>
      </c>
      <c r="T15" s="444">
        <v>0</v>
      </c>
      <c r="U15" s="414">
        <v>385</v>
      </c>
      <c r="V15" s="444">
        <v>0</v>
      </c>
      <c r="W15" s="414">
        <v>360</v>
      </c>
      <c r="X15" s="414">
        <v>0</v>
      </c>
      <c r="Y15" s="414">
        <v>0</v>
      </c>
      <c r="Z15" s="396">
        <v>8802.94</v>
      </c>
      <c r="AA15" s="396">
        <v>13.237503759398496</v>
      </c>
      <c r="AB15" s="396" t="s">
        <v>296</v>
      </c>
      <c r="AC15" s="396" t="s">
        <v>296</v>
      </c>
      <c r="AD15" s="396" t="s">
        <v>296</v>
      </c>
      <c r="AE15" s="396" t="s">
        <v>32</v>
      </c>
      <c r="AF15" s="396" t="s">
        <v>32</v>
      </c>
      <c r="AG15" s="444">
        <v>2018</v>
      </c>
      <c r="AH15" s="444">
        <v>2018</v>
      </c>
      <c r="AI15" s="444">
        <v>2019</v>
      </c>
      <c r="AJ15" s="444">
        <v>2019</v>
      </c>
      <c r="AK15" s="396">
        <v>64438.98</v>
      </c>
      <c r="AL15" s="396">
        <v>374336.45</v>
      </c>
      <c r="AM15" s="422">
        <v>76536.649999999994</v>
      </c>
      <c r="AN15" s="422">
        <v>374336.45</v>
      </c>
      <c r="AO15" s="414">
        <v>1900</v>
      </c>
      <c r="AP15" s="448">
        <v>1879.16</v>
      </c>
      <c r="AQ15" s="414">
        <v>0</v>
      </c>
      <c r="AR15" s="396">
        <v>0</v>
      </c>
      <c r="AS15" s="414">
        <v>0</v>
      </c>
      <c r="AT15" s="422">
        <v>0</v>
      </c>
      <c r="AU15" s="396">
        <v>338173.6</v>
      </c>
      <c r="AV15" s="396">
        <v>429564.62</v>
      </c>
      <c r="AW15" s="396">
        <v>91391.020000000019</v>
      </c>
      <c r="AX15" s="396">
        <v>166450.84</v>
      </c>
      <c r="AY15" s="396">
        <v>596015.46</v>
      </c>
      <c r="AZ15" s="396">
        <v>239073.61</v>
      </c>
      <c r="BA15" s="396">
        <v>356941.85</v>
      </c>
      <c r="BB15" s="396">
        <v>55.654865151603957</v>
      </c>
      <c r="BC15" s="396">
        <v>40.111981323437483</v>
      </c>
      <c r="BD15" s="396">
        <v>91163.06</v>
      </c>
      <c r="BE15" s="805">
        <v>17.72</v>
      </c>
      <c r="BF15" s="391">
        <v>6.64</v>
      </c>
    </row>
    <row r="16" spans="1:58">
      <c r="A16" s="372">
        <v>13073046</v>
      </c>
      <c r="B16" s="371">
        <v>5351</v>
      </c>
      <c r="C16" s="371" t="s">
        <v>38</v>
      </c>
      <c r="D16" s="414">
        <v>1797</v>
      </c>
      <c r="E16" s="414">
        <v>302800</v>
      </c>
      <c r="F16" s="396">
        <v>127648</v>
      </c>
      <c r="G16" s="1034">
        <v>0</v>
      </c>
      <c r="H16" s="396">
        <v>1574112.08</v>
      </c>
      <c r="I16" s="396" t="s">
        <v>24</v>
      </c>
      <c r="J16" s="414">
        <v>1</v>
      </c>
      <c r="K16" s="396">
        <v>658496.21</v>
      </c>
      <c r="L16" s="396"/>
      <c r="M16" s="414" t="s">
        <v>238</v>
      </c>
      <c r="N16" s="396" t="s">
        <v>238</v>
      </c>
      <c r="O16" s="414">
        <v>0</v>
      </c>
      <c r="P16" s="396">
        <v>0</v>
      </c>
      <c r="Q16" s="414">
        <v>1</v>
      </c>
      <c r="R16" s="396">
        <v>658496.21</v>
      </c>
      <c r="S16" s="414">
        <v>300</v>
      </c>
      <c r="T16" s="444">
        <v>0</v>
      </c>
      <c r="U16" s="414">
        <v>350</v>
      </c>
      <c r="V16" s="444">
        <v>1</v>
      </c>
      <c r="W16" s="414">
        <v>380</v>
      </c>
      <c r="X16" s="414">
        <v>0</v>
      </c>
      <c r="Y16" s="414">
        <v>0</v>
      </c>
      <c r="Z16" s="396">
        <v>697879.43</v>
      </c>
      <c r="AA16" s="396">
        <v>388.35805787423487</v>
      </c>
      <c r="AB16" s="396" t="s">
        <v>296</v>
      </c>
      <c r="AC16" s="396" t="s">
        <v>296</v>
      </c>
      <c r="AD16" s="396" t="s">
        <v>296</v>
      </c>
      <c r="AE16" s="396" t="s">
        <v>32</v>
      </c>
      <c r="AF16" s="396" t="s">
        <v>32</v>
      </c>
      <c r="AG16" s="444">
        <v>2018</v>
      </c>
      <c r="AH16" s="444">
        <v>2018</v>
      </c>
      <c r="AI16" s="444">
        <v>2019</v>
      </c>
      <c r="AJ16" s="444">
        <v>2019</v>
      </c>
      <c r="AK16" s="396">
        <v>539134.13</v>
      </c>
      <c r="AL16" s="396">
        <v>658496.21</v>
      </c>
      <c r="AM16" s="422">
        <v>127648</v>
      </c>
      <c r="AN16" s="422">
        <v>658496.21</v>
      </c>
      <c r="AO16" s="414">
        <v>5400</v>
      </c>
      <c r="AP16" s="448">
        <v>5499.17</v>
      </c>
      <c r="AQ16" s="414">
        <v>0</v>
      </c>
      <c r="AR16" s="396">
        <v>0</v>
      </c>
      <c r="AS16" s="414">
        <v>0</v>
      </c>
      <c r="AT16" s="422">
        <v>0</v>
      </c>
      <c r="AU16" s="396">
        <v>1571692.25</v>
      </c>
      <c r="AV16" s="396">
        <v>1631029.16</v>
      </c>
      <c r="AW16" s="396">
        <v>59336.909999999916</v>
      </c>
      <c r="AX16" s="396">
        <v>87340.06</v>
      </c>
      <c r="AY16" s="396">
        <v>1718369.22</v>
      </c>
      <c r="AZ16" s="396">
        <v>730522.56</v>
      </c>
      <c r="BA16" s="396">
        <v>987846.65999999992</v>
      </c>
      <c r="BB16" s="396">
        <v>44.789055764030614</v>
      </c>
      <c r="BC16" s="396">
        <v>42.512549194753383</v>
      </c>
      <c r="BD16" s="396">
        <v>278561.37</v>
      </c>
      <c r="BE16" s="805">
        <v>17.72</v>
      </c>
      <c r="BF16" s="391">
        <v>1.1299999999999999</v>
      </c>
    </row>
    <row r="17" spans="1:58">
      <c r="A17" s="372">
        <v>13073066</v>
      </c>
      <c r="B17" s="371">
        <v>5351</v>
      </c>
      <c r="C17" s="371" t="s">
        <v>39</v>
      </c>
      <c r="D17" s="414">
        <v>1040</v>
      </c>
      <c r="E17" s="414">
        <v>-136400</v>
      </c>
      <c r="F17" s="396">
        <v>-52815.519999999997</v>
      </c>
      <c r="G17" s="1034">
        <v>1</v>
      </c>
      <c r="H17" s="396">
        <v>50327.5</v>
      </c>
      <c r="I17" s="396" t="s">
        <v>24</v>
      </c>
      <c r="J17" s="414">
        <v>0</v>
      </c>
      <c r="K17" s="396">
        <v>0</v>
      </c>
      <c r="L17" s="396"/>
      <c r="M17" s="414" t="s">
        <v>238</v>
      </c>
      <c r="N17" s="396" t="s">
        <v>238</v>
      </c>
      <c r="O17" s="414">
        <v>0</v>
      </c>
      <c r="P17" s="396">
        <v>0</v>
      </c>
      <c r="Q17" s="414">
        <v>0</v>
      </c>
      <c r="R17" s="396">
        <v>0</v>
      </c>
      <c r="S17" s="414">
        <v>300</v>
      </c>
      <c r="T17" s="444">
        <v>0</v>
      </c>
      <c r="U17" s="414">
        <v>350</v>
      </c>
      <c r="V17" s="444">
        <v>1</v>
      </c>
      <c r="W17" s="414">
        <v>300</v>
      </c>
      <c r="X17" s="414">
        <v>1</v>
      </c>
      <c r="Y17" s="414">
        <v>0</v>
      </c>
      <c r="Z17" s="396">
        <v>43095</v>
      </c>
      <c r="AA17" s="396">
        <v>41.4375</v>
      </c>
      <c r="AB17" s="396" t="s">
        <v>296</v>
      </c>
      <c r="AC17" s="396" t="s">
        <v>296</v>
      </c>
      <c r="AD17" s="396" t="s">
        <v>296</v>
      </c>
      <c r="AE17" s="396" t="s">
        <v>32</v>
      </c>
      <c r="AF17" s="396" t="s">
        <v>32</v>
      </c>
      <c r="AG17" s="444">
        <v>2018</v>
      </c>
      <c r="AH17" s="444">
        <v>2018</v>
      </c>
      <c r="AI17" s="444">
        <v>2019</v>
      </c>
      <c r="AJ17" s="444">
        <v>2019</v>
      </c>
      <c r="AK17" s="396">
        <v>-60360.98</v>
      </c>
      <c r="AL17" s="396">
        <v>0</v>
      </c>
      <c r="AM17" s="422">
        <v>-52815.519999999997</v>
      </c>
      <c r="AN17" s="422">
        <v>-48531.61</v>
      </c>
      <c r="AO17" s="414">
        <v>3800</v>
      </c>
      <c r="AP17" s="448">
        <v>3677.63</v>
      </c>
      <c r="AQ17" s="414">
        <v>0</v>
      </c>
      <c r="AR17" s="396">
        <v>0</v>
      </c>
      <c r="AS17" s="414">
        <v>0</v>
      </c>
      <c r="AT17" s="422">
        <v>0</v>
      </c>
      <c r="AU17" s="396">
        <v>482125.43</v>
      </c>
      <c r="AV17" s="396">
        <v>452925.17</v>
      </c>
      <c r="AW17" s="396">
        <v>-29200.260000000009</v>
      </c>
      <c r="AX17" s="396">
        <v>296939.28999999998</v>
      </c>
      <c r="AY17" s="396">
        <v>749864.46</v>
      </c>
      <c r="AZ17" s="396">
        <v>342959.92</v>
      </c>
      <c r="BA17" s="396">
        <v>406904.54</v>
      </c>
      <c r="BB17" s="396">
        <v>75.721099801099584</v>
      </c>
      <c r="BC17" s="396">
        <v>45.736254789298854</v>
      </c>
      <c r="BD17" s="396">
        <v>130776.78</v>
      </c>
      <c r="BE17" s="805">
        <v>17.72</v>
      </c>
      <c r="BF17" s="391">
        <v>0.16</v>
      </c>
    </row>
    <row r="18" spans="1:58">
      <c r="A18" s="372">
        <v>13073068</v>
      </c>
      <c r="B18" s="371">
        <v>5351</v>
      </c>
      <c r="C18" s="371" t="s">
        <v>40</v>
      </c>
      <c r="D18" s="414">
        <v>2066</v>
      </c>
      <c r="E18" s="414">
        <v>70100</v>
      </c>
      <c r="F18" s="396">
        <v>220025.62</v>
      </c>
      <c r="G18" s="414">
        <v>1</v>
      </c>
      <c r="H18" s="396">
        <v>203595.54</v>
      </c>
      <c r="I18" s="396" t="s">
        <v>24</v>
      </c>
      <c r="J18" s="414">
        <v>1</v>
      </c>
      <c r="K18" s="396">
        <v>290749.02</v>
      </c>
      <c r="L18" s="396"/>
      <c r="M18" s="414" t="s">
        <v>238</v>
      </c>
      <c r="N18" s="396" t="s">
        <v>238</v>
      </c>
      <c r="O18" s="414">
        <v>0</v>
      </c>
      <c r="P18" s="396">
        <v>0</v>
      </c>
      <c r="Q18" s="414">
        <v>1</v>
      </c>
      <c r="R18" s="396">
        <v>290749.02</v>
      </c>
      <c r="S18" s="414">
        <v>300</v>
      </c>
      <c r="T18" s="444">
        <v>0</v>
      </c>
      <c r="U18" s="414">
        <v>400</v>
      </c>
      <c r="V18" s="444">
        <v>0</v>
      </c>
      <c r="W18" s="414">
        <v>380</v>
      </c>
      <c r="X18" s="414">
        <v>0</v>
      </c>
      <c r="Y18" s="414">
        <v>0</v>
      </c>
      <c r="Z18" s="396">
        <v>1098945.27</v>
      </c>
      <c r="AA18" s="396">
        <v>531.91929816069705</v>
      </c>
      <c r="AB18" s="396" t="s">
        <v>296</v>
      </c>
      <c r="AC18" s="396" t="s">
        <v>296</v>
      </c>
      <c r="AD18" s="396" t="s">
        <v>296</v>
      </c>
      <c r="AE18" s="396" t="s">
        <v>32</v>
      </c>
      <c r="AF18" s="396" t="s">
        <v>32</v>
      </c>
      <c r="AG18" s="444">
        <v>2018</v>
      </c>
      <c r="AH18" s="444">
        <v>2018</v>
      </c>
      <c r="AI18" s="444">
        <v>2019</v>
      </c>
      <c r="AJ18" s="444">
        <v>2019</v>
      </c>
      <c r="AK18" s="396">
        <v>211759.74</v>
      </c>
      <c r="AL18" s="396">
        <v>143216.53</v>
      </c>
      <c r="AM18" s="422">
        <v>220025.62</v>
      </c>
      <c r="AN18" s="422">
        <v>290749.02</v>
      </c>
      <c r="AO18" s="414">
        <v>4500</v>
      </c>
      <c r="AP18" s="448">
        <v>4790.87</v>
      </c>
      <c r="AQ18" s="414">
        <v>0</v>
      </c>
      <c r="AR18" s="396">
        <v>0</v>
      </c>
      <c r="AS18" s="414">
        <v>0</v>
      </c>
      <c r="AT18" s="422">
        <v>0</v>
      </c>
      <c r="AU18" s="396">
        <v>877894.1</v>
      </c>
      <c r="AV18" s="396">
        <v>962557.25</v>
      </c>
      <c r="AW18" s="396">
        <v>84663.150000000023</v>
      </c>
      <c r="AX18" s="396">
        <v>650917.04</v>
      </c>
      <c r="AY18" s="396">
        <v>1613474.29</v>
      </c>
      <c r="AZ18" s="396">
        <v>690639.45</v>
      </c>
      <c r="BA18" s="396">
        <v>922834.84000000008</v>
      </c>
      <c r="BB18" s="396">
        <v>71.750480296107057</v>
      </c>
      <c r="BC18" s="396">
        <v>42.804490550636537</v>
      </c>
      <c r="BD18" s="396">
        <v>263351.49</v>
      </c>
      <c r="BE18" s="805">
        <v>17.72</v>
      </c>
      <c r="BF18" s="391">
        <v>2.5099999999999998</v>
      </c>
    </row>
    <row r="19" spans="1:58">
      <c r="A19" s="372">
        <v>13073009</v>
      </c>
      <c r="B19" s="371">
        <v>5352</v>
      </c>
      <c r="C19" s="371" t="s">
        <v>41</v>
      </c>
      <c r="D19" s="399">
        <v>8696</v>
      </c>
      <c r="E19" s="399">
        <v>222920</v>
      </c>
      <c r="F19" s="401">
        <v>1738760.22</v>
      </c>
      <c r="G19" s="399">
        <v>1</v>
      </c>
      <c r="H19" s="401">
        <v>921349</v>
      </c>
      <c r="I19" s="401">
        <v>0</v>
      </c>
      <c r="J19" s="399">
        <v>1</v>
      </c>
      <c r="K19" s="401">
        <v>865684.31</v>
      </c>
      <c r="L19" s="400" t="s">
        <v>297</v>
      </c>
      <c r="M19" s="399">
        <v>1</v>
      </c>
      <c r="N19" s="892" t="s">
        <v>240</v>
      </c>
      <c r="O19" s="399">
        <v>0</v>
      </c>
      <c r="P19" s="401">
        <v>0</v>
      </c>
      <c r="Q19" s="399">
        <v>1</v>
      </c>
      <c r="R19" s="401">
        <v>1824640.24</v>
      </c>
      <c r="S19" s="399">
        <v>300</v>
      </c>
      <c r="T19" s="400">
        <v>0</v>
      </c>
      <c r="U19" s="399">
        <v>360</v>
      </c>
      <c r="V19" s="400">
        <v>0</v>
      </c>
      <c r="W19" s="399">
        <v>345</v>
      </c>
      <c r="X19" s="399">
        <v>0</v>
      </c>
      <c r="Y19" s="399">
        <v>0</v>
      </c>
      <c r="Z19" s="401">
        <v>7468247.7300000004</v>
      </c>
      <c r="AA19" s="401">
        <v>858.81413638454467</v>
      </c>
      <c r="AB19" s="400" t="s">
        <v>32</v>
      </c>
      <c r="AC19" s="400" t="s">
        <v>28</v>
      </c>
      <c r="AD19" s="409" t="s">
        <v>24</v>
      </c>
      <c r="AE19" s="400" t="s">
        <v>32</v>
      </c>
      <c r="AF19" s="400" t="s">
        <v>32</v>
      </c>
      <c r="AG19" s="400" t="s">
        <v>28</v>
      </c>
      <c r="AH19" s="400" t="s">
        <v>298</v>
      </c>
      <c r="AI19" s="400" t="s">
        <v>299</v>
      </c>
      <c r="AJ19" s="400" t="s">
        <v>300</v>
      </c>
      <c r="AK19" s="401">
        <v>1987834.35</v>
      </c>
      <c r="AL19" s="401">
        <v>-55664.69</v>
      </c>
      <c r="AM19" s="423">
        <v>1172693.51</v>
      </c>
      <c r="AN19" s="423">
        <v>1824640.24</v>
      </c>
      <c r="AO19" s="399">
        <v>30100</v>
      </c>
      <c r="AP19" s="447">
        <v>29358.68</v>
      </c>
      <c r="AQ19" s="399">
        <v>60000</v>
      </c>
      <c r="AR19" s="401">
        <v>66056.05</v>
      </c>
      <c r="AS19" s="399">
        <v>48000</v>
      </c>
      <c r="AT19" s="423">
        <v>52138.96</v>
      </c>
      <c r="AU19" s="401">
        <v>3583844</v>
      </c>
      <c r="AV19" s="401">
        <v>4178088</v>
      </c>
      <c r="AW19" s="401">
        <v>594244</v>
      </c>
      <c r="AX19" s="401">
        <v>2685628.52</v>
      </c>
      <c r="AY19" s="401">
        <v>6863716.5199999996</v>
      </c>
      <c r="AZ19" s="392">
        <v>2824248.23</v>
      </c>
      <c r="BA19" s="392">
        <v>4039468.2899999996</v>
      </c>
      <c r="BB19" s="392">
        <v>67.596666944305625</v>
      </c>
      <c r="BC19" s="392">
        <v>41.147506919472839</v>
      </c>
      <c r="BD19" s="456">
        <v>1262926.5900000001</v>
      </c>
      <c r="BE19" s="795">
        <v>18.923300000000001</v>
      </c>
      <c r="BF19" s="391">
        <v>8.48</v>
      </c>
    </row>
    <row r="20" spans="1:58">
      <c r="A20" s="372">
        <v>13073018</v>
      </c>
      <c r="B20" s="371">
        <v>5352</v>
      </c>
      <c r="C20" s="371" t="s">
        <v>42</v>
      </c>
      <c r="D20" s="399">
        <v>457</v>
      </c>
      <c r="E20" s="399">
        <v>-33160</v>
      </c>
      <c r="F20" s="401">
        <v>115555.41</v>
      </c>
      <c r="G20" s="399">
        <v>1</v>
      </c>
      <c r="H20" s="401">
        <v>94436.61</v>
      </c>
      <c r="I20" s="401">
        <v>0</v>
      </c>
      <c r="J20" s="399">
        <v>1</v>
      </c>
      <c r="K20" s="401">
        <v>129162.15</v>
      </c>
      <c r="L20" s="400">
        <v>2014</v>
      </c>
      <c r="M20" s="399">
        <v>1</v>
      </c>
      <c r="N20" s="893"/>
      <c r="O20" s="399">
        <v>0</v>
      </c>
      <c r="P20" s="401">
        <v>0</v>
      </c>
      <c r="Q20" s="399">
        <v>1</v>
      </c>
      <c r="R20" s="401">
        <v>160558.35999999999</v>
      </c>
      <c r="S20" s="399">
        <v>270</v>
      </c>
      <c r="T20" s="400">
        <v>1</v>
      </c>
      <c r="U20" s="399">
        <v>360</v>
      </c>
      <c r="V20" s="400">
        <v>0</v>
      </c>
      <c r="W20" s="399">
        <v>340</v>
      </c>
      <c r="X20" s="399">
        <v>0</v>
      </c>
      <c r="Y20" s="399">
        <v>0</v>
      </c>
      <c r="Z20" s="401">
        <v>524376.36</v>
      </c>
      <c r="AA20" s="401">
        <v>1147.4318599562364</v>
      </c>
      <c r="AB20" s="400" t="s">
        <v>32</v>
      </c>
      <c r="AC20" s="400" t="s">
        <v>28</v>
      </c>
      <c r="AD20" s="409" t="s">
        <v>24</v>
      </c>
      <c r="AE20" s="400" t="s">
        <v>32</v>
      </c>
      <c r="AF20" s="400" t="s">
        <v>28</v>
      </c>
      <c r="AG20" s="400" t="s">
        <v>28</v>
      </c>
      <c r="AH20" s="400" t="s">
        <v>298</v>
      </c>
      <c r="AI20" s="400" t="s">
        <v>299</v>
      </c>
      <c r="AJ20" s="400" t="s">
        <v>300</v>
      </c>
      <c r="AK20" s="401">
        <v>-44225.98</v>
      </c>
      <c r="AL20" s="401">
        <v>34725.54</v>
      </c>
      <c r="AM20" s="423">
        <v>115555.41</v>
      </c>
      <c r="AN20" s="423">
        <v>160558.35999999999</v>
      </c>
      <c r="AO20" s="399">
        <v>3240</v>
      </c>
      <c r="AP20" s="447">
        <v>3243.74</v>
      </c>
      <c r="AQ20" s="399">
        <v>0</v>
      </c>
      <c r="AR20" s="401">
        <v>0</v>
      </c>
      <c r="AS20" s="399">
        <v>1850</v>
      </c>
      <c r="AT20" s="423">
        <v>1761.47</v>
      </c>
      <c r="AU20" s="401">
        <v>185428</v>
      </c>
      <c r="AV20" s="401">
        <v>187678</v>
      </c>
      <c r="AW20" s="401">
        <v>2250</v>
      </c>
      <c r="AX20" s="401">
        <v>156495.29999999999</v>
      </c>
      <c r="AY20" s="401">
        <v>344173.3</v>
      </c>
      <c r="AZ20" s="392">
        <v>168458.8</v>
      </c>
      <c r="BA20" s="392">
        <v>175714.5</v>
      </c>
      <c r="BB20" s="392">
        <v>89.759481665405644</v>
      </c>
      <c r="BC20" s="392">
        <v>48.945923463557456</v>
      </c>
      <c r="BD20" s="456">
        <v>74104.240000000005</v>
      </c>
      <c r="BE20" s="795">
        <v>18.923300000000001</v>
      </c>
      <c r="BF20" s="391">
        <v>4.1900000000000004</v>
      </c>
    </row>
    <row r="21" spans="1:58">
      <c r="A21" s="372">
        <v>13073025</v>
      </c>
      <c r="B21" s="371">
        <v>5352</v>
      </c>
      <c r="C21" s="371" t="s">
        <v>43</v>
      </c>
      <c r="D21" s="399">
        <v>797</v>
      </c>
      <c r="E21" s="399">
        <v>-60700</v>
      </c>
      <c r="F21" s="401">
        <v>174205.89</v>
      </c>
      <c r="G21" s="399">
        <v>1</v>
      </c>
      <c r="H21" s="401">
        <v>107175.74</v>
      </c>
      <c r="I21" s="401">
        <v>0</v>
      </c>
      <c r="J21" s="399">
        <v>1</v>
      </c>
      <c r="K21" s="401">
        <v>460249.47</v>
      </c>
      <c r="L21" s="400" t="s">
        <v>24</v>
      </c>
      <c r="M21" s="399">
        <v>0</v>
      </c>
      <c r="N21" s="893"/>
      <c r="O21" s="399">
        <v>0</v>
      </c>
      <c r="P21" s="401">
        <v>0</v>
      </c>
      <c r="Q21" s="399">
        <v>1</v>
      </c>
      <c r="R21" s="401">
        <v>223329.15</v>
      </c>
      <c r="S21" s="399">
        <v>350</v>
      </c>
      <c r="T21" s="400">
        <v>0</v>
      </c>
      <c r="U21" s="399">
        <v>350</v>
      </c>
      <c r="V21" s="400">
        <v>1</v>
      </c>
      <c r="W21" s="399">
        <v>350</v>
      </c>
      <c r="X21" s="399">
        <v>0</v>
      </c>
      <c r="Y21" s="399">
        <v>0</v>
      </c>
      <c r="Z21" s="401">
        <v>1323598.8400000001</v>
      </c>
      <c r="AA21" s="401">
        <v>1660.7262735257216</v>
      </c>
      <c r="AB21" s="400" t="s">
        <v>32</v>
      </c>
      <c r="AC21" s="400" t="s">
        <v>28</v>
      </c>
      <c r="AD21" s="409" t="s">
        <v>24</v>
      </c>
      <c r="AE21" s="400" t="s">
        <v>32</v>
      </c>
      <c r="AF21" s="400" t="s">
        <v>28</v>
      </c>
      <c r="AG21" s="400" t="s">
        <v>28</v>
      </c>
      <c r="AH21" s="400" t="s">
        <v>298</v>
      </c>
      <c r="AI21" s="400" t="s">
        <v>299</v>
      </c>
      <c r="AJ21" s="400" t="s">
        <v>300</v>
      </c>
      <c r="AK21" s="401">
        <v>-125575.35</v>
      </c>
      <c r="AL21" s="401">
        <v>353073.73</v>
      </c>
      <c r="AM21" s="423">
        <v>174205.89</v>
      </c>
      <c r="AN21" s="423">
        <v>223329.15</v>
      </c>
      <c r="AO21" s="399">
        <v>3200</v>
      </c>
      <c r="AP21" s="447">
        <v>3436.66</v>
      </c>
      <c r="AQ21" s="399">
        <v>0</v>
      </c>
      <c r="AR21" s="401">
        <v>0</v>
      </c>
      <c r="AS21" s="399">
        <v>31000</v>
      </c>
      <c r="AT21" s="423">
        <v>31897.26</v>
      </c>
      <c r="AU21" s="401">
        <v>265421</v>
      </c>
      <c r="AV21" s="401">
        <v>325612</v>
      </c>
      <c r="AW21" s="401">
        <v>60191</v>
      </c>
      <c r="AX21" s="401">
        <v>285818.5</v>
      </c>
      <c r="AY21" s="401">
        <v>611430.5</v>
      </c>
      <c r="AZ21" s="392">
        <v>244109.27</v>
      </c>
      <c r="BA21" s="392">
        <v>367321.23</v>
      </c>
      <c r="BB21" s="392">
        <v>74.969371521934079</v>
      </c>
      <c r="BC21" s="392">
        <v>39.924287388345853</v>
      </c>
      <c r="BD21" s="456">
        <v>110456.7</v>
      </c>
      <c r="BE21" s="795">
        <v>18.923300000000001</v>
      </c>
      <c r="BF21" s="391">
        <v>2.35</v>
      </c>
    </row>
    <row r="22" spans="1:58">
      <c r="A22" s="372">
        <v>13073042</v>
      </c>
      <c r="B22" s="371">
        <v>5352</v>
      </c>
      <c r="C22" s="371" t="s">
        <v>44</v>
      </c>
      <c r="D22" s="399">
        <v>205</v>
      </c>
      <c r="E22" s="399">
        <v>-19950</v>
      </c>
      <c r="F22" s="401">
        <v>41814.300000000003</v>
      </c>
      <c r="G22" s="399">
        <v>1</v>
      </c>
      <c r="H22" s="401">
        <v>41624.080000000002</v>
      </c>
      <c r="I22" s="401">
        <v>0</v>
      </c>
      <c r="J22" s="399">
        <v>1</v>
      </c>
      <c r="K22" s="401">
        <v>155838.04999999999</v>
      </c>
      <c r="L22" s="400" t="s">
        <v>24</v>
      </c>
      <c r="M22" s="399">
        <v>1</v>
      </c>
      <c r="N22" s="893"/>
      <c r="O22" s="399">
        <v>0</v>
      </c>
      <c r="P22" s="401">
        <v>0</v>
      </c>
      <c r="Q22" s="399">
        <v>1</v>
      </c>
      <c r="R22" s="401">
        <v>115127.93</v>
      </c>
      <c r="S22" s="399">
        <v>350</v>
      </c>
      <c r="T22" s="400">
        <v>0</v>
      </c>
      <c r="U22" s="399">
        <v>350</v>
      </c>
      <c r="V22" s="400">
        <v>1</v>
      </c>
      <c r="W22" s="399">
        <v>350</v>
      </c>
      <c r="X22" s="399">
        <v>0</v>
      </c>
      <c r="Y22" s="399">
        <v>0</v>
      </c>
      <c r="Z22" s="401">
        <v>570.4</v>
      </c>
      <c r="AA22" s="401">
        <v>2.7824390243902437</v>
      </c>
      <c r="AB22" s="400" t="s">
        <v>32</v>
      </c>
      <c r="AC22" s="400" t="s">
        <v>28</v>
      </c>
      <c r="AD22" s="409" t="s">
        <v>24</v>
      </c>
      <c r="AE22" s="400" t="s">
        <v>32</v>
      </c>
      <c r="AF22" s="400" t="s">
        <v>32</v>
      </c>
      <c r="AG22" s="400" t="s">
        <v>28</v>
      </c>
      <c r="AH22" s="400" t="s">
        <v>298</v>
      </c>
      <c r="AI22" s="400" t="s">
        <v>299</v>
      </c>
      <c r="AJ22" s="400" t="s">
        <v>300</v>
      </c>
      <c r="AK22" s="401">
        <v>51392.84</v>
      </c>
      <c r="AL22" s="401">
        <v>114213.97</v>
      </c>
      <c r="AM22" s="423">
        <v>41814.300000000003</v>
      </c>
      <c r="AN22" s="423">
        <v>115127.93</v>
      </c>
      <c r="AO22" s="399">
        <v>1000</v>
      </c>
      <c r="AP22" s="447">
        <v>937.32</v>
      </c>
      <c r="AQ22" s="399">
        <v>0</v>
      </c>
      <c r="AR22" s="401">
        <v>0</v>
      </c>
      <c r="AS22" s="399">
        <v>1700</v>
      </c>
      <c r="AT22" s="423">
        <v>1445.66</v>
      </c>
      <c r="AU22" s="401">
        <v>112563</v>
      </c>
      <c r="AV22" s="401">
        <v>155494</v>
      </c>
      <c r="AW22" s="401">
        <v>42931</v>
      </c>
      <c r="AX22" s="401">
        <v>49119.62</v>
      </c>
      <c r="AY22" s="401">
        <v>204613.62</v>
      </c>
      <c r="AZ22" s="392">
        <v>80577.789999999994</v>
      </c>
      <c r="BA22" s="392">
        <v>124035.83</v>
      </c>
      <c r="BB22" s="392">
        <v>51.820513974815739</v>
      </c>
      <c r="BC22" s="392">
        <v>39.38046255180862</v>
      </c>
      <c r="BD22" s="456">
        <v>35791.53</v>
      </c>
      <c r="BE22" s="795">
        <v>18.923300000000001</v>
      </c>
      <c r="BF22" s="391">
        <v>7.72</v>
      </c>
    </row>
    <row r="23" spans="1:58">
      <c r="A23" s="372">
        <v>13073043</v>
      </c>
      <c r="B23" s="371">
        <v>5352</v>
      </c>
      <c r="C23" s="371" t="s">
        <v>45</v>
      </c>
      <c r="D23" s="399">
        <v>522</v>
      </c>
      <c r="E23" s="399">
        <v>-53690</v>
      </c>
      <c r="F23" s="401">
        <v>-5758.4</v>
      </c>
      <c r="G23" s="399">
        <v>0</v>
      </c>
      <c r="H23" s="401">
        <v>0</v>
      </c>
      <c r="I23" s="401">
        <v>-17558.34</v>
      </c>
      <c r="J23" s="399">
        <v>1</v>
      </c>
      <c r="K23" s="401">
        <v>267297.18</v>
      </c>
      <c r="L23" s="400" t="s">
        <v>24</v>
      </c>
      <c r="M23" s="399">
        <v>1</v>
      </c>
      <c r="N23" s="893"/>
      <c r="O23" s="399">
        <v>0</v>
      </c>
      <c r="P23" s="401">
        <v>0</v>
      </c>
      <c r="Q23" s="399">
        <v>1</v>
      </c>
      <c r="R23" s="401">
        <v>318716.5</v>
      </c>
      <c r="S23" s="399">
        <v>265</v>
      </c>
      <c r="T23" s="400">
        <v>1</v>
      </c>
      <c r="U23" s="399">
        <v>350</v>
      </c>
      <c r="V23" s="400">
        <v>1</v>
      </c>
      <c r="W23" s="399">
        <v>340</v>
      </c>
      <c r="X23" s="399">
        <v>0</v>
      </c>
      <c r="Y23" s="399">
        <v>0</v>
      </c>
      <c r="Z23" s="401">
        <v>274350</v>
      </c>
      <c r="AA23" s="401">
        <v>525.57471264367814</v>
      </c>
      <c r="AB23" s="400" t="s">
        <v>28</v>
      </c>
      <c r="AC23" s="400" t="s">
        <v>28</v>
      </c>
      <c r="AD23" s="400" t="s">
        <v>28</v>
      </c>
      <c r="AE23" s="400" t="s">
        <v>32</v>
      </c>
      <c r="AF23" s="400" t="s">
        <v>28</v>
      </c>
      <c r="AG23" s="400" t="s">
        <v>28</v>
      </c>
      <c r="AH23" s="400" t="s">
        <v>298</v>
      </c>
      <c r="AI23" s="400" t="s">
        <v>299</v>
      </c>
      <c r="AJ23" s="400" t="s">
        <v>300</v>
      </c>
      <c r="AK23" s="401">
        <v>129275.09</v>
      </c>
      <c r="AL23" s="401">
        <v>284855.52</v>
      </c>
      <c r="AM23" s="423">
        <v>-5757.4</v>
      </c>
      <c r="AN23" s="423">
        <v>318716.5</v>
      </c>
      <c r="AO23" s="399">
        <v>2550</v>
      </c>
      <c r="AP23" s="447">
        <v>2420</v>
      </c>
      <c r="AQ23" s="399">
        <v>0</v>
      </c>
      <c r="AR23" s="401">
        <v>0</v>
      </c>
      <c r="AS23" s="399">
        <v>5000</v>
      </c>
      <c r="AT23" s="423">
        <v>5254.17</v>
      </c>
      <c r="AU23" s="401">
        <v>211310</v>
      </c>
      <c r="AV23" s="401">
        <v>214756</v>
      </c>
      <c r="AW23" s="401">
        <v>3446</v>
      </c>
      <c r="AX23" s="401">
        <v>165049.34</v>
      </c>
      <c r="AY23" s="401">
        <v>379805.33999999997</v>
      </c>
      <c r="AZ23" s="392">
        <v>176198.58</v>
      </c>
      <c r="BA23" s="392">
        <v>203606.75999999998</v>
      </c>
      <c r="BB23" s="392">
        <v>82.045940509229069</v>
      </c>
      <c r="BC23" s="392">
        <v>46.391812184631213</v>
      </c>
      <c r="BD23" s="456">
        <v>77869</v>
      </c>
      <c r="BE23" s="795">
        <v>18.923300000000001</v>
      </c>
      <c r="BF23" s="391">
        <v>2.19</v>
      </c>
    </row>
    <row r="24" spans="1:58">
      <c r="A24" s="372">
        <v>13073051</v>
      </c>
      <c r="B24" s="371">
        <v>5352</v>
      </c>
      <c r="C24" s="371" t="s">
        <v>46</v>
      </c>
      <c r="D24" s="399">
        <v>617</v>
      </c>
      <c r="E24" s="399">
        <v>47390</v>
      </c>
      <c r="F24" s="401">
        <v>137820.26999999999</v>
      </c>
      <c r="G24" s="399">
        <v>1</v>
      </c>
      <c r="H24" s="401">
        <v>5705.25</v>
      </c>
      <c r="I24" s="401">
        <v>0</v>
      </c>
      <c r="J24" s="399">
        <v>0</v>
      </c>
      <c r="K24" s="401">
        <v>-27350.080000000002</v>
      </c>
      <c r="L24" s="400" t="s">
        <v>301</v>
      </c>
      <c r="M24" s="399">
        <v>1</v>
      </c>
      <c r="N24" s="893"/>
      <c r="O24" s="399">
        <v>1</v>
      </c>
      <c r="P24" s="401">
        <v>-221837.56</v>
      </c>
      <c r="Q24" s="399">
        <v>0</v>
      </c>
      <c r="R24" s="401">
        <v>0</v>
      </c>
      <c r="S24" s="399">
        <v>350</v>
      </c>
      <c r="T24" s="400">
        <v>0</v>
      </c>
      <c r="U24" s="399">
        <v>354</v>
      </c>
      <c r="V24" s="400">
        <v>0</v>
      </c>
      <c r="W24" s="399">
        <v>339</v>
      </c>
      <c r="X24" s="399">
        <v>0</v>
      </c>
      <c r="Y24" s="399">
        <v>0</v>
      </c>
      <c r="Z24" s="401">
        <v>1464329.2</v>
      </c>
      <c r="AA24" s="401">
        <v>2373.3050243111829</v>
      </c>
      <c r="AB24" s="400" t="s">
        <v>32</v>
      </c>
      <c r="AC24" s="400" t="s">
        <v>28</v>
      </c>
      <c r="AD24" s="400" t="s">
        <v>24</v>
      </c>
      <c r="AE24" s="400" t="s">
        <v>32</v>
      </c>
      <c r="AF24" s="400" t="s">
        <v>28</v>
      </c>
      <c r="AG24" s="400" t="s">
        <v>28</v>
      </c>
      <c r="AH24" s="400" t="s">
        <v>298</v>
      </c>
      <c r="AI24" s="400" t="s">
        <v>299</v>
      </c>
      <c r="AJ24" s="400" t="s">
        <v>300</v>
      </c>
      <c r="AK24" s="401">
        <v>347195.6</v>
      </c>
      <c r="AL24" s="401">
        <v>-33055.33</v>
      </c>
      <c r="AM24" s="423">
        <v>137820.26999999999</v>
      </c>
      <c r="AN24" s="423">
        <v>-221837.65</v>
      </c>
      <c r="AO24" s="399">
        <v>5020</v>
      </c>
      <c r="AP24" s="447">
        <v>4868.34</v>
      </c>
      <c r="AQ24" s="399">
        <v>0</v>
      </c>
      <c r="AR24" s="401">
        <v>0</v>
      </c>
      <c r="AS24" s="399">
        <v>2800</v>
      </c>
      <c r="AT24" s="423">
        <v>1950.53</v>
      </c>
      <c r="AU24" s="401">
        <v>215032</v>
      </c>
      <c r="AV24" s="401">
        <v>290796</v>
      </c>
      <c r="AW24" s="401">
        <v>75764</v>
      </c>
      <c r="AX24" s="401">
        <v>211032.41</v>
      </c>
      <c r="AY24" s="401">
        <v>501828.41000000003</v>
      </c>
      <c r="AZ24" s="392">
        <v>196730.15</v>
      </c>
      <c r="BA24" s="392">
        <v>305098.26</v>
      </c>
      <c r="BB24" s="392">
        <v>67.652288889805916</v>
      </c>
      <c r="BC24" s="392">
        <v>39.202672881752548</v>
      </c>
      <c r="BD24" s="456">
        <v>89467.91</v>
      </c>
      <c r="BE24" s="795">
        <v>18.923300000000001</v>
      </c>
      <c r="BF24" s="391">
        <v>3.39</v>
      </c>
    </row>
    <row r="25" spans="1:58">
      <c r="A25" s="372">
        <v>13073053</v>
      </c>
      <c r="B25" s="371">
        <v>5352</v>
      </c>
      <c r="C25" s="371" t="s">
        <v>47</v>
      </c>
      <c r="D25" s="399">
        <v>572</v>
      </c>
      <c r="E25" s="399">
        <v>26210</v>
      </c>
      <c r="F25" s="401">
        <v>126045.87</v>
      </c>
      <c r="G25" s="399">
        <v>1</v>
      </c>
      <c r="H25" s="401">
        <v>79487.48</v>
      </c>
      <c r="I25" s="401">
        <v>0</v>
      </c>
      <c r="J25" s="399">
        <v>1</v>
      </c>
      <c r="K25" s="401">
        <v>198081.41</v>
      </c>
      <c r="L25" s="400"/>
      <c r="M25" s="399">
        <v>1</v>
      </c>
      <c r="N25" s="893"/>
      <c r="O25" s="399">
        <v>0</v>
      </c>
      <c r="P25" s="401">
        <v>0</v>
      </c>
      <c r="Q25" s="399">
        <v>1</v>
      </c>
      <c r="R25" s="401">
        <v>282214.90999999997</v>
      </c>
      <c r="S25" s="399">
        <v>280</v>
      </c>
      <c r="T25" s="400">
        <v>1</v>
      </c>
      <c r="U25" s="399">
        <v>350</v>
      </c>
      <c r="V25" s="400">
        <v>1</v>
      </c>
      <c r="W25" s="399">
        <v>340</v>
      </c>
      <c r="X25" s="399">
        <v>0</v>
      </c>
      <c r="Y25" s="399">
        <v>0</v>
      </c>
      <c r="Z25" s="401">
        <v>416461.68</v>
      </c>
      <c r="AA25" s="401">
        <v>728.0798601398601</v>
      </c>
      <c r="AB25" s="400" t="s">
        <v>28</v>
      </c>
      <c r="AC25" s="400" t="s">
        <v>28</v>
      </c>
      <c r="AD25" s="400" t="s">
        <v>28</v>
      </c>
      <c r="AE25" s="400" t="s">
        <v>32</v>
      </c>
      <c r="AF25" s="400" t="s">
        <v>32</v>
      </c>
      <c r="AG25" s="400" t="s">
        <v>28</v>
      </c>
      <c r="AH25" s="400" t="s">
        <v>298</v>
      </c>
      <c r="AI25" s="400" t="s">
        <v>299</v>
      </c>
      <c r="AJ25" s="400" t="s">
        <v>300</v>
      </c>
      <c r="AK25" s="401">
        <v>-320.02</v>
      </c>
      <c r="AL25" s="401">
        <v>118593.93</v>
      </c>
      <c r="AM25" s="423">
        <v>126045.87</v>
      </c>
      <c r="AN25" s="423">
        <v>282214.90999999997</v>
      </c>
      <c r="AO25" s="399">
        <v>2500</v>
      </c>
      <c r="AP25" s="447">
        <v>2598.7600000000002</v>
      </c>
      <c r="AQ25" s="399">
        <v>0</v>
      </c>
      <c r="AR25" s="401">
        <v>0</v>
      </c>
      <c r="AS25" s="399">
        <v>5200</v>
      </c>
      <c r="AT25" s="423">
        <v>4363.04</v>
      </c>
      <c r="AU25" s="401">
        <v>155951</v>
      </c>
      <c r="AV25" s="401">
        <v>230584</v>
      </c>
      <c r="AW25" s="401">
        <v>74633</v>
      </c>
      <c r="AX25" s="401">
        <v>223055.8</v>
      </c>
      <c r="AY25" s="401">
        <v>453639.8</v>
      </c>
      <c r="AZ25" s="392">
        <v>176673.05</v>
      </c>
      <c r="BA25" s="392">
        <v>276966.75</v>
      </c>
      <c r="BB25" s="392">
        <v>76.619821843666514</v>
      </c>
      <c r="BC25" s="392">
        <v>38.945667906563756</v>
      </c>
      <c r="BD25" s="456">
        <v>79280.259999999995</v>
      </c>
      <c r="BE25" s="795">
        <v>18.923300000000001</v>
      </c>
      <c r="BF25" s="391">
        <v>0.28000000000000003</v>
      </c>
    </row>
    <row r="26" spans="1:58">
      <c r="A26" s="372">
        <v>13073069</v>
      </c>
      <c r="B26" s="371">
        <v>5352</v>
      </c>
      <c r="C26" s="371" t="s">
        <v>48</v>
      </c>
      <c r="D26" s="399">
        <v>702</v>
      </c>
      <c r="E26" s="399">
        <v>47130</v>
      </c>
      <c r="F26" s="401">
        <v>87838.06</v>
      </c>
      <c r="G26" s="399">
        <v>1</v>
      </c>
      <c r="H26" s="401">
        <v>7642.65</v>
      </c>
      <c r="I26" s="401">
        <v>0</v>
      </c>
      <c r="J26" s="399">
        <v>0</v>
      </c>
      <c r="K26" s="401">
        <v>-70323.509999999995</v>
      </c>
      <c r="L26" s="400">
        <v>2015</v>
      </c>
      <c r="M26" s="399">
        <v>1</v>
      </c>
      <c r="N26" s="893"/>
      <c r="O26" s="399">
        <v>0</v>
      </c>
      <c r="P26" s="401">
        <v>0</v>
      </c>
      <c r="Q26" s="399">
        <v>1</v>
      </c>
      <c r="R26" s="401">
        <v>60645.18</v>
      </c>
      <c r="S26" s="399">
        <v>400</v>
      </c>
      <c r="T26" s="400">
        <v>0</v>
      </c>
      <c r="U26" s="399">
        <v>350</v>
      </c>
      <c r="V26" s="400">
        <v>1</v>
      </c>
      <c r="W26" s="399">
        <v>339</v>
      </c>
      <c r="X26" s="399">
        <v>0</v>
      </c>
      <c r="Y26" s="399">
        <v>0</v>
      </c>
      <c r="Z26" s="401">
        <v>203572.97</v>
      </c>
      <c r="AA26" s="401">
        <v>289.98998575498575</v>
      </c>
      <c r="AB26" s="400" t="s">
        <v>28</v>
      </c>
      <c r="AC26" s="400" t="s">
        <v>28</v>
      </c>
      <c r="AD26" s="400" t="s">
        <v>28</v>
      </c>
      <c r="AE26" s="400" t="s">
        <v>32</v>
      </c>
      <c r="AF26" s="400" t="s">
        <v>28</v>
      </c>
      <c r="AG26" s="400" t="s">
        <v>28</v>
      </c>
      <c r="AH26" s="400" t="s">
        <v>298</v>
      </c>
      <c r="AI26" s="400" t="s">
        <v>299</v>
      </c>
      <c r="AJ26" s="400" t="s">
        <v>300</v>
      </c>
      <c r="AK26" s="401">
        <v>101077.71</v>
      </c>
      <c r="AL26" s="401">
        <v>-77966.16</v>
      </c>
      <c r="AM26" s="423">
        <v>87838.06</v>
      </c>
      <c r="AN26" s="423">
        <v>60645.18</v>
      </c>
      <c r="AO26" s="399">
        <v>4000</v>
      </c>
      <c r="AP26" s="447">
        <v>3644.44</v>
      </c>
      <c r="AQ26" s="399">
        <v>0</v>
      </c>
      <c r="AR26" s="401">
        <v>0</v>
      </c>
      <c r="AS26" s="399">
        <v>17000</v>
      </c>
      <c r="AT26" s="423">
        <v>20028.310000000001</v>
      </c>
      <c r="AU26" s="401">
        <v>302912</v>
      </c>
      <c r="AV26" s="401">
        <v>345373</v>
      </c>
      <c r="AW26" s="401">
        <v>42461</v>
      </c>
      <c r="AX26" s="401">
        <v>227729.37</v>
      </c>
      <c r="AY26" s="401">
        <v>573102.37</v>
      </c>
      <c r="AZ26" s="392">
        <v>244795.64</v>
      </c>
      <c r="BA26" s="392">
        <v>328306.73</v>
      </c>
      <c r="BB26" s="392">
        <v>70.878626875870438</v>
      </c>
      <c r="BC26" s="392">
        <v>42.714121039143492</v>
      </c>
      <c r="BD26" s="456">
        <v>108928.14</v>
      </c>
      <c r="BE26" s="795">
        <v>18.923300000000001</v>
      </c>
      <c r="BF26" s="391">
        <v>4.42</v>
      </c>
    </row>
    <row r="27" spans="1:58">
      <c r="A27" s="372">
        <v>13073077</v>
      </c>
      <c r="B27" s="371">
        <v>5352</v>
      </c>
      <c r="C27" s="371" t="s">
        <v>49</v>
      </c>
      <c r="D27" s="399">
        <v>1474</v>
      </c>
      <c r="E27" s="399">
        <v>11930</v>
      </c>
      <c r="F27" s="401">
        <v>188146.94</v>
      </c>
      <c r="G27" s="399">
        <v>1</v>
      </c>
      <c r="H27" s="401">
        <v>79579.67</v>
      </c>
      <c r="I27" s="401">
        <v>0</v>
      </c>
      <c r="J27" s="399">
        <v>1</v>
      </c>
      <c r="K27" s="401">
        <v>413539.49</v>
      </c>
      <c r="L27" s="400"/>
      <c r="M27" s="399">
        <v>1</v>
      </c>
      <c r="N27" s="893"/>
      <c r="O27" s="399">
        <v>0</v>
      </c>
      <c r="P27" s="401">
        <v>0</v>
      </c>
      <c r="Q27" s="399">
        <v>1</v>
      </c>
      <c r="R27" s="401">
        <v>570060.18000000005</v>
      </c>
      <c r="S27" s="399">
        <v>300</v>
      </c>
      <c r="T27" s="400">
        <v>0</v>
      </c>
      <c r="U27" s="399">
        <v>350</v>
      </c>
      <c r="V27" s="400">
        <v>1</v>
      </c>
      <c r="W27" s="399">
        <v>300</v>
      </c>
      <c r="X27" s="399">
        <v>0</v>
      </c>
      <c r="Y27" s="399">
        <v>0</v>
      </c>
      <c r="Z27" s="401">
        <v>277617.24</v>
      </c>
      <c r="AA27" s="401">
        <v>188.34276797829037</v>
      </c>
      <c r="AB27" s="400" t="s">
        <v>28</v>
      </c>
      <c r="AC27" s="400" t="s">
        <v>28</v>
      </c>
      <c r="AD27" s="400" t="s">
        <v>28</v>
      </c>
      <c r="AE27" s="400" t="s">
        <v>32</v>
      </c>
      <c r="AF27" s="400" t="s">
        <v>32</v>
      </c>
      <c r="AG27" s="400" t="s">
        <v>28</v>
      </c>
      <c r="AH27" s="400" t="s">
        <v>298</v>
      </c>
      <c r="AI27" s="400" t="s">
        <v>299</v>
      </c>
      <c r="AJ27" s="400" t="s">
        <v>300</v>
      </c>
      <c r="AK27" s="401">
        <v>71687.98</v>
      </c>
      <c r="AL27" s="401">
        <v>333959.82</v>
      </c>
      <c r="AM27" s="423">
        <v>188146.94</v>
      </c>
      <c r="AN27" s="423">
        <v>570060.18000000005</v>
      </c>
      <c r="AO27" s="399">
        <v>6050</v>
      </c>
      <c r="AP27" s="447">
        <v>6096.9</v>
      </c>
      <c r="AQ27" s="399">
        <v>0</v>
      </c>
      <c r="AR27" s="401">
        <v>0</v>
      </c>
      <c r="AS27" s="399">
        <v>20000</v>
      </c>
      <c r="AT27" s="423">
        <v>20725.66</v>
      </c>
      <c r="AU27" s="401">
        <v>568287</v>
      </c>
      <c r="AV27" s="401">
        <v>606885</v>
      </c>
      <c r="AW27" s="401">
        <v>38598</v>
      </c>
      <c r="AX27" s="401">
        <v>526345.11</v>
      </c>
      <c r="AY27" s="401">
        <v>1133230.1099999999</v>
      </c>
      <c r="AZ27" s="392">
        <v>486484.26</v>
      </c>
      <c r="BA27" s="392">
        <v>646745.84999999986</v>
      </c>
      <c r="BB27" s="392">
        <v>80.160864084628884</v>
      </c>
      <c r="BC27" s="392">
        <v>42.928991712018671</v>
      </c>
      <c r="BD27" s="456">
        <v>217830.17</v>
      </c>
      <c r="BE27" s="795">
        <v>18.923300000000001</v>
      </c>
      <c r="BF27" s="391">
        <v>9.94</v>
      </c>
    </row>
    <row r="28" spans="1:58">
      <c r="A28" s="372">
        <v>13073094</v>
      </c>
      <c r="B28" s="371">
        <v>5352</v>
      </c>
      <c r="C28" s="371" t="s">
        <v>50</v>
      </c>
      <c r="D28" s="399">
        <v>1139</v>
      </c>
      <c r="E28" s="399">
        <v>-46160</v>
      </c>
      <c r="F28" s="401">
        <v>-177676.12</v>
      </c>
      <c r="G28" s="399">
        <v>0</v>
      </c>
      <c r="H28" s="401">
        <v>0</v>
      </c>
      <c r="I28" s="401">
        <v>-300886.33</v>
      </c>
      <c r="J28" s="399">
        <v>0</v>
      </c>
      <c r="K28" s="401">
        <v>-578696.55000000005</v>
      </c>
      <c r="L28" s="400" t="s">
        <v>302</v>
      </c>
      <c r="M28" s="399">
        <v>1</v>
      </c>
      <c r="N28" s="894"/>
      <c r="O28" s="399">
        <v>1</v>
      </c>
      <c r="P28" s="401">
        <v>-238572.92</v>
      </c>
      <c r="Q28" s="399">
        <v>0</v>
      </c>
      <c r="R28" s="401">
        <v>0</v>
      </c>
      <c r="S28" s="399">
        <v>350</v>
      </c>
      <c r="T28" s="400">
        <v>0</v>
      </c>
      <c r="U28" s="399">
        <v>400</v>
      </c>
      <c r="V28" s="400">
        <v>0</v>
      </c>
      <c r="W28" s="399">
        <v>350</v>
      </c>
      <c r="X28" s="399">
        <v>0</v>
      </c>
      <c r="Y28" s="399">
        <v>0</v>
      </c>
      <c r="Z28" s="401">
        <v>871291.78</v>
      </c>
      <c r="AA28" s="401">
        <v>764.96205443371377</v>
      </c>
      <c r="AB28" s="400" t="s">
        <v>28</v>
      </c>
      <c r="AC28" s="400" t="s">
        <v>28</v>
      </c>
      <c r="AD28" s="400" t="s">
        <v>28</v>
      </c>
      <c r="AE28" s="400" t="s">
        <v>32</v>
      </c>
      <c r="AF28" s="400" t="s">
        <v>28</v>
      </c>
      <c r="AG28" s="400" t="s">
        <v>28</v>
      </c>
      <c r="AH28" s="400" t="s">
        <v>298</v>
      </c>
      <c r="AI28" s="400" t="s">
        <v>299</v>
      </c>
      <c r="AJ28" s="400" t="s">
        <v>300</v>
      </c>
      <c r="AK28" s="401">
        <v>392192.61</v>
      </c>
      <c r="AL28" s="401">
        <v>-277810.21999999997</v>
      </c>
      <c r="AM28" s="423">
        <v>-177676.12</v>
      </c>
      <c r="AN28" s="423">
        <v>-238572.92</v>
      </c>
      <c r="AO28" s="399">
        <v>4720</v>
      </c>
      <c r="AP28" s="447">
        <v>4802.37</v>
      </c>
      <c r="AQ28" s="399">
        <v>0</v>
      </c>
      <c r="AR28" s="401">
        <v>0</v>
      </c>
      <c r="AS28" s="399">
        <v>0</v>
      </c>
      <c r="AT28" s="423">
        <v>0</v>
      </c>
      <c r="AU28" s="401">
        <v>669524</v>
      </c>
      <c r="AV28" s="401">
        <v>477656</v>
      </c>
      <c r="AW28" s="401">
        <v>-191868</v>
      </c>
      <c r="AX28" s="401">
        <v>261597.92</v>
      </c>
      <c r="AY28" s="401">
        <v>739253.92</v>
      </c>
      <c r="AZ28" s="392">
        <v>487666.05</v>
      </c>
      <c r="BA28" s="392">
        <v>251587.87000000005</v>
      </c>
      <c r="BB28" s="392">
        <v>102.09566089403252</v>
      </c>
      <c r="BC28" s="392">
        <v>65.967326896284831</v>
      </c>
      <c r="BD28" s="456">
        <v>214718.56</v>
      </c>
      <c r="BE28" s="795">
        <v>18.923300000000001</v>
      </c>
      <c r="BF28" s="391">
        <v>10.52</v>
      </c>
    </row>
    <row r="29" spans="1:58">
      <c r="A29" s="372">
        <v>13073010</v>
      </c>
      <c r="B29" s="371">
        <v>5353</v>
      </c>
      <c r="C29" s="371" t="s">
        <v>51</v>
      </c>
      <c r="D29" s="388">
        <v>13484</v>
      </c>
      <c r="E29" s="388">
        <v>-1750300</v>
      </c>
      <c r="F29" s="393">
        <v>193175.56</v>
      </c>
      <c r="G29" s="388">
        <v>1</v>
      </c>
      <c r="H29" s="393">
        <v>40468.089999999997</v>
      </c>
      <c r="I29" s="393">
        <v>0</v>
      </c>
      <c r="J29" s="388">
        <v>1</v>
      </c>
      <c r="K29" s="393" t="s">
        <v>175</v>
      </c>
      <c r="L29" s="409" t="s">
        <v>173</v>
      </c>
      <c r="M29" s="388">
        <v>1</v>
      </c>
      <c r="N29" s="393">
        <v>47675460.789999999</v>
      </c>
      <c r="O29" s="388">
        <v>0</v>
      </c>
      <c r="P29" s="393">
        <v>0</v>
      </c>
      <c r="Q29" s="388">
        <v>1</v>
      </c>
      <c r="R29" s="393">
        <v>6033169.0499999998</v>
      </c>
      <c r="S29" s="388">
        <v>200</v>
      </c>
      <c r="T29" s="409">
        <v>1</v>
      </c>
      <c r="U29" s="388">
        <v>350</v>
      </c>
      <c r="V29" s="409">
        <v>1</v>
      </c>
      <c r="W29" s="388">
        <v>400</v>
      </c>
      <c r="X29" s="388">
        <v>0</v>
      </c>
      <c r="Y29" s="388">
        <v>0</v>
      </c>
      <c r="Z29" s="393">
        <v>2175081.09</v>
      </c>
      <c r="AA29" s="393">
        <v>161.30829798279441</v>
      </c>
      <c r="AB29" s="409" t="s">
        <v>28</v>
      </c>
      <c r="AC29" s="409" t="s">
        <v>28</v>
      </c>
      <c r="AD29" s="409" t="s">
        <v>28</v>
      </c>
      <c r="AE29" s="409" t="s">
        <v>32</v>
      </c>
      <c r="AF29" s="409" t="s">
        <v>32</v>
      </c>
      <c r="AG29" s="409" t="s">
        <v>32</v>
      </c>
      <c r="AH29" s="409" t="s">
        <v>32</v>
      </c>
      <c r="AI29" s="455" t="s">
        <v>303</v>
      </c>
      <c r="AJ29" s="409" t="s">
        <v>169</v>
      </c>
      <c r="AK29" s="393">
        <v>526871.30000000005</v>
      </c>
      <c r="AL29" s="393">
        <v>-430256.39</v>
      </c>
      <c r="AM29" s="888" t="s">
        <v>175</v>
      </c>
      <c r="AN29" s="889"/>
      <c r="AO29" s="388">
        <v>29200</v>
      </c>
      <c r="AP29" s="446">
        <v>30004.5</v>
      </c>
      <c r="AQ29" s="388">
        <v>100000</v>
      </c>
      <c r="AR29" s="393">
        <v>12717.92</v>
      </c>
      <c r="AS29" s="388">
        <v>0</v>
      </c>
      <c r="AT29" s="421">
        <v>0</v>
      </c>
      <c r="AU29" s="393">
        <v>8729932.8599999994</v>
      </c>
      <c r="AV29" s="393">
        <v>9583775</v>
      </c>
      <c r="AW29" s="393">
        <v>853842.1400000006</v>
      </c>
      <c r="AX29" s="393">
        <v>2645055.44</v>
      </c>
      <c r="AY29" s="393">
        <v>12228830.439999999</v>
      </c>
      <c r="AZ29" s="390">
        <v>4450100</v>
      </c>
      <c r="BA29" s="390">
        <v>7778730.4399999995</v>
      </c>
      <c r="BB29" s="389">
        <v>0.46</v>
      </c>
      <c r="BC29" s="389">
        <v>0.3639023389713465</v>
      </c>
      <c r="BD29" s="390">
        <v>2881700</v>
      </c>
      <c r="BE29" s="809">
        <v>24.577000000000002</v>
      </c>
      <c r="BF29" s="391">
        <v>7.12</v>
      </c>
    </row>
    <row r="30" spans="1:58">
      <c r="A30" s="372">
        <v>13073014</v>
      </c>
      <c r="B30" s="371">
        <v>5353</v>
      </c>
      <c r="C30" s="371" t="s">
        <v>52</v>
      </c>
      <c r="D30" s="388">
        <v>241</v>
      </c>
      <c r="E30" s="388">
        <v>-33700</v>
      </c>
      <c r="F30" s="393">
        <v>-16588.11</v>
      </c>
      <c r="G30" s="388">
        <v>0</v>
      </c>
      <c r="H30" s="393">
        <v>0</v>
      </c>
      <c r="I30" s="393">
        <v>-16588.11</v>
      </c>
      <c r="J30" s="388">
        <v>1</v>
      </c>
      <c r="K30" s="393">
        <v>19671.68</v>
      </c>
      <c r="L30" s="409" t="s">
        <v>173</v>
      </c>
      <c r="M30" s="388">
        <v>1</v>
      </c>
      <c r="N30" s="393">
        <v>845611.46</v>
      </c>
      <c r="O30" s="388">
        <v>0</v>
      </c>
      <c r="P30" s="393">
        <v>0</v>
      </c>
      <c r="Q30" s="388">
        <v>1</v>
      </c>
      <c r="R30" s="393">
        <v>114589.31</v>
      </c>
      <c r="S30" s="388">
        <v>400</v>
      </c>
      <c r="T30" s="409">
        <v>0</v>
      </c>
      <c r="U30" s="388">
        <v>350</v>
      </c>
      <c r="V30" s="409">
        <v>1</v>
      </c>
      <c r="W30" s="388">
        <v>300</v>
      </c>
      <c r="X30" s="388">
        <v>1</v>
      </c>
      <c r="Y30" s="388">
        <v>0</v>
      </c>
      <c r="Z30" s="393">
        <v>0</v>
      </c>
      <c r="AA30" s="393">
        <v>0</v>
      </c>
      <c r="AB30" s="409" t="s">
        <v>32</v>
      </c>
      <c r="AC30" s="409" t="s">
        <v>28</v>
      </c>
      <c r="AD30" s="409" t="s">
        <v>28</v>
      </c>
      <c r="AE30" s="409" t="s">
        <v>32</v>
      </c>
      <c r="AF30" s="409" t="s">
        <v>32</v>
      </c>
      <c r="AG30" s="409" t="s">
        <v>32</v>
      </c>
      <c r="AH30" s="409" t="s">
        <v>32</v>
      </c>
      <c r="AI30" s="409" t="s">
        <v>298</v>
      </c>
      <c r="AJ30" s="409" t="s">
        <v>169</v>
      </c>
      <c r="AK30" s="393">
        <v>-54200</v>
      </c>
      <c r="AL30" s="393">
        <v>-10856.33</v>
      </c>
      <c r="AM30" s="888" t="s">
        <v>175</v>
      </c>
      <c r="AN30" s="889"/>
      <c r="AO30" s="388">
        <v>8500</v>
      </c>
      <c r="AP30" s="446">
        <v>8816.99</v>
      </c>
      <c r="AQ30" s="388">
        <v>4500</v>
      </c>
      <c r="AR30" s="393">
        <v>5097.33</v>
      </c>
      <c r="AS30" s="388">
        <v>0</v>
      </c>
      <c r="AT30" s="421">
        <v>0</v>
      </c>
      <c r="AU30" s="393">
        <v>147377.84</v>
      </c>
      <c r="AV30" s="393">
        <v>134777</v>
      </c>
      <c r="AW30" s="393">
        <v>-12600.839999999997</v>
      </c>
      <c r="AX30" s="393">
        <v>49983.57</v>
      </c>
      <c r="AY30" s="393">
        <v>184760.57</v>
      </c>
      <c r="AZ30" s="390">
        <v>90600</v>
      </c>
      <c r="BA30" s="390">
        <v>94160.57</v>
      </c>
      <c r="BB30" s="389">
        <v>0.67</v>
      </c>
      <c r="BC30" s="389">
        <v>0.49036436724567367</v>
      </c>
      <c r="BD30" s="390">
        <v>47900</v>
      </c>
      <c r="BE30" s="809">
        <v>24.577000000000002</v>
      </c>
      <c r="BF30" s="391">
        <v>0.35</v>
      </c>
    </row>
    <row r="31" spans="1:58">
      <c r="A31" s="372">
        <v>13073027</v>
      </c>
      <c r="B31" s="371">
        <v>5353</v>
      </c>
      <c r="C31" s="371" t="s">
        <v>53</v>
      </c>
      <c r="D31" s="388">
        <v>2213</v>
      </c>
      <c r="E31" s="388">
        <v>-293600</v>
      </c>
      <c r="F31" s="393">
        <v>-106588.38</v>
      </c>
      <c r="G31" s="388">
        <v>0</v>
      </c>
      <c r="H31" s="393">
        <v>0</v>
      </c>
      <c r="I31" s="393">
        <v>-287922.88</v>
      </c>
      <c r="J31" s="388">
        <v>1</v>
      </c>
      <c r="K31" s="393">
        <v>275839.68</v>
      </c>
      <c r="L31" s="409" t="s">
        <v>173</v>
      </c>
      <c r="M31" s="388">
        <v>1</v>
      </c>
      <c r="N31" s="393">
        <v>7716982.8099999996</v>
      </c>
      <c r="O31" s="388">
        <v>0</v>
      </c>
      <c r="P31" s="393">
        <v>0</v>
      </c>
      <c r="Q31" s="388">
        <v>1</v>
      </c>
      <c r="R31" s="393">
        <v>309067.33</v>
      </c>
      <c r="S31" s="388">
        <v>250</v>
      </c>
      <c r="T31" s="409">
        <v>1</v>
      </c>
      <c r="U31" s="388">
        <v>350</v>
      </c>
      <c r="V31" s="409">
        <v>1</v>
      </c>
      <c r="W31" s="388">
        <v>350</v>
      </c>
      <c r="X31" s="388">
        <v>0</v>
      </c>
      <c r="Y31" s="388">
        <v>0</v>
      </c>
      <c r="Z31" s="393">
        <v>856586.03</v>
      </c>
      <c r="AA31" s="393">
        <v>387.07005422503391</v>
      </c>
      <c r="AB31" s="409" t="s">
        <v>28</v>
      </c>
      <c r="AC31" s="409" t="s">
        <v>28</v>
      </c>
      <c r="AD31" s="409" t="s">
        <v>28</v>
      </c>
      <c r="AE31" s="409" t="s">
        <v>32</v>
      </c>
      <c r="AF31" s="409" t="s">
        <v>32</v>
      </c>
      <c r="AG31" s="409" t="s">
        <v>32</v>
      </c>
      <c r="AH31" s="409" t="s">
        <v>298</v>
      </c>
      <c r="AI31" s="409" t="s">
        <v>300</v>
      </c>
      <c r="AJ31" s="409" t="s">
        <v>169</v>
      </c>
      <c r="AK31" s="393">
        <v>-270224.34999999998</v>
      </c>
      <c r="AL31" s="393">
        <v>151335.31</v>
      </c>
      <c r="AM31" s="888" t="s">
        <v>175</v>
      </c>
      <c r="AN31" s="889"/>
      <c r="AO31" s="388">
        <v>2000</v>
      </c>
      <c r="AP31" s="446">
        <v>1800</v>
      </c>
      <c r="AQ31" s="388">
        <v>0</v>
      </c>
      <c r="AR31" s="393">
        <v>0</v>
      </c>
      <c r="AS31" s="388">
        <v>0</v>
      </c>
      <c r="AT31" s="421">
        <v>0</v>
      </c>
      <c r="AU31" s="393">
        <v>985829.46</v>
      </c>
      <c r="AV31" s="393">
        <v>992936</v>
      </c>
      <c r="AW31" s="393">
        <v>7106.5400000000373</v>
      </c>
      <c r="AX31" s="393">
        <v>694154.22</v>
      </c>
      <c r="AY31" s="393">
        <v>1687090.22</v>
      </c>
      <c r="AZ31" s="390">
        <v>812100</v>
      </c>
      <c r="BA31" s="390">
        <v>874990.22</v>
      </c>
      <c r="BB31" s="389">
        <v>0.82</v>
      </c>
      <c r="BC31" s="389">
        <v>0.48136133466531505</v>
      </c>
      <c r="BD31" s="390">
        <v>420400</v>
      </c>
      <c r="BE31" s="809">
        <v>24.577000000000002</v>
      </c>
      <c r="BF31" s="391">
        <v>0.96</v>
      </c>
    </row>
    <row r="32" spans="1:58">
      <c r="A32" s="372">
        <v>13073038</v>
      </c>
      <c r="B32" s="371">
        <v>5353</v>
      </c>
      <c r="C32" s="371" t="s">
        <v>54</v>
      </c>
      <c r="D32" s="388">
        <v>572</v>
      </c>
      <c r="E32" s="388">
        <v>-50300</v>
      </c>
      <c r="F32" s="393">
        <v>-141801.49</v>
      </c>
      <c r="G32" s="388">
        <v>0</v>
      </c>
      <c r="H32" s="393">
        <v>0</v>
      </c>
      <c r="I32" s="393">
        <v>-157022.76</v>
      </c>
      <c r="J32" s="388">
        <v>1</v>
      </c>
      <c r="K32" s="393">
        <v>252002.25</v>
      </c>
      <c r="L32" s="409" t="s">
        <v>173</v>
      </c>
      <c r="M32" s="388">
        <v>1</v>
      </c>
      <c r="N32" s="393">
        <v>2137668.71</v>
      </c>
      <c r="O32" s="388">
        <v>0</v>
      </c>
      <c r="P32" s="393">
        <v>0</v>
      </c>
      <c r="Q32" s="388">
        <v>1</v>
      </c>
      <c r="R32" s="393">
        <v>70783.520000000004</v>
      </c>
      <c r="S32" s="388">
        <v>280</v>
      </c>
      <c r="T32" s="409">
        <v>1</v>
      </c>
      <c r="U32" s="388">
        <v>350</v>
      </c>
      <c r="V32" s="409">
        <v>1</v>
      </c>
      <c r="W32" s="388">
        <v>320</v>
      </c>
      <c r="X32" s="388">
        <v>1</v>
      </c>
      <c r="Y32" s="388">
        <v>1</v>
      </c>
      <c r="Z32" s="393">
        <v>253683.44</v>
      </c>
      <c r="AA32" s="393">
        <v>443.50251748251748</v>
      </c>
      <c r="AB32" s="409" t="s">
        <v>28</v>
      </c>
      <c r="AC32" s="409" t="s">
        <v>28</v>
      </c>
      <c r="AD32" s="409" t="s">
        <v>28</v>
      </c>
      <c r="AE32" s="409" t="s">
        <v>32</v>
      </c>
      <c r="AF32" s="409" t="s">
        <v>32</v>
      </c>
      <c r="AG32" s="409" t="s">
        <v>32</v>
      </c>
      <c r="AH32" s="409" t="s">
        <v>298</v>
      </c>
      <c r="AI32" s="409" t="s">
        <v>304</v>
      </c>
      <c r="AJ32" s="409" t="s">
        <v>169</v>
      </c>
      <c r="AK32" s="393">
        <v>-139073.4</v>
      </c>
      <c r="AL32" s="393">
        <v>-242043.47</v>
      </c>
      <c r="AM32" s="888" t="s">
        <v>175</v>
      </c>
      <c r="AN32" s="889"/>
      <c r="AO32" s="388">
        <v>1500</v>
      </c>
      <c r="AP32" s="446">
        <v>1562.34</v>
      </c>
      <c r="AQ32" s="388">
        <v>200</v>
      </c>
      <c r="AR32" s="393">
        <v>115.47</v>
      </c>
      <c r="AS32" s="388">
        <v>0</v>
      </c>
      <c r="AT32" s="421">
        <v>0</v>
      </c>
      <c r="AU32" s="393">
        <v>431469.66</v>
      </c>
      <c r="AV32" s="393">
        <v>401107</v>
      </c>
      <c r="AW32" s="393">
        <v>-30362.659999999974</v>
      </c>
      <c r="AX32" s="393">
        <v>85116.96</v>
      </c>
      <c r="AY32" s="393">
        <v>486223.96</v>
      </c>
      <c r="AZ32" s="390">
        <v>253000</v>
      </c>
      <c r="BA32" s="390">
        <v>233223.96000000002</v>
      </c>
      <c r="BB32" s="389">
        <v>0.63</v>
      </c>
      <c r="BC32" s="389">
        <v>0.5203363487064685</v>
      </c>
      <c r="BD32" s="390">
        <v>133800</v>
      </c>
      <c r="BE32" s="809">
        <v>24.577000000000002</v>
      </c>
      <c r="BF32" s="391">
        <v>1.08</v>
      </c>
    </row>
    <row r="33" spans="1:58">
      <c r="A33" s="372">
        <v>13073049</v>
      </c>
      <c r="B33" s="371">
        <v>5353</v>
      </c>
      <c r="C33" s="371" t="s">
        <v>55</v>
      </c>
      <c r="D33" s="388">
        <v>261</v>
      </c>
      <c r="E33" s="388">
        <v>-93300</v>
      </c>
      <c r="F33" s="393">
        <v>-37565.699999999997</v>
      </c>
      <c r="G33" s="388">
        <v>0</v>
      </c>
      <c r="H33" s="393">
        <v>0</v>
      </c>
      <c r="I33" s="393">
        <v>-37565.699999999997</v>
      </c>
      <c r="J33" s="388">
        <v>1</v>
      </c>
      <c r="K33" s="393">
        <v>106408.77</v>
      </c>
      <c r="L33" s="409" t="s">
        <v>173</v>
      </c>
      <c r="M33" s="388">
        <v>1</v>
      </c>
      <c r="N33" s="393">
        <v>1265205.22</v>
      </c>
      <c r="O33" s="388">
        <v>0</v>
      </c>
      <c r="P33" s="393">
        <v>0</v>
      </c>
      <c r="Q33" s="388">
        <v>1</v>
      </c>
      <c r="R33" s="393">
        <v>88153.94</v>
      </c>
      <c r="S33" s="388">
        <v>300</v>
      </c>
      <c r="T33" s="409">
        <v>0</v>
      </c>
      <c r="U33" s="388">
        <v>320</v>
      </c>
      <c r="V33" s="409">
        <v>1</v>
      </c>
      <c r="W33" s="388">
        <v>340</v>
      </c>
      <c r="X33" s="388">
        <v>0</v>
      </c>
      <c r="Y33" s="388">
        <v>0</v>
      </c>
      <c r="Z33" s="393">
        <v>0</v>
      </c>
      <c r="AA33" s="393">
        <v>0</v>
      </c>
      <c r="AB33" s="409" t="s">
        <v>32</v>
      </c>
      <c r="AC33" s="409" t="s">
        <v>28</v>
      </c>
      <c r="AD33" s="409" t="s">
        <v>28</v>
      </c>
      <c r="AE33" s="409" t="s">
        <v>32</v>
      </c>
      <c r="AF33" s="409" t="s">
        <v>32</v>
      </c>
      <c r="AG33" s="409" t="s">
        <v>32</v>
      </c>
      <c r="AH33" s="409" t="s">
        <v>32</v>
      </c>
      <c r="AI33" s="409" t="s">
        <v>305</v>
      </c>
      <c r="AJ33" s="409" t="s">
        <v>169</v>
      </c>
      <c r="AK33" s="393">
        <v>-115700</v>
      </c>
      <c r="AL33" s="393">
        <v>-38424.26</v>
      </c>
      <c r="AM33" s="888" t="s">
        <v>175</v>
      </c>
      <c r="AN33" s="889"/>
      <c r="AO33" s="388">
        <v>700</v>
      </c>
      <c r="AP33" s="446">
        <v>842.66</v>
      </c>
      <c r="AQ33" s="388">
        <v>0</v>
      </c>
      <c r="AR33" s="393">
        <v>0</v>
      </c>
      <c r="AS33" s="388">
        <v>0</v>
      </c>
      <c r="AT33" s="421">
        <v>0</v>
      </c>
      <c r="AU33" s="393">
        <v>191803.48</v>
      </c>
      <c r="AV33" s="393">
        <v>108908</v>
      </c>
      <c r="AW33" s="393">
        <v>-82895.48000000001</v>
      </c>
      <c r="AX33" s="393">
        <v>29698.53</v>
      </c>
      <c r="AY33" s="393">
        <v>138606.53</v>
      </c>
      <c r="AZ33" s="390">
        <v>102100</v>
      </c>
      <c r="BA33" s="390">
        <v>36506.53</v>
      </c>
      <c r="BB33" s="389">
        <v>0.94</v>
      </c>
      <c r="BC33" s="389">
        <v>0.7366175316559761</v>
      </c>
      <c r="BD33" s="390">
        <v>54000</v>
      </c>
      <c r="BE33" s="809">
        <v>24.577000000000002</v>
      </c>
      <c r="BF33" s="391">
        <v>0.43</v>
      </c>
    </row>
    <row r="34" spans="1:58">
      <c r="A34" s="372">
        <v>13073063</v>
      </c>
      <c r="B34" s="371">
        <v>5353</v>
      </c>
      <c r="C34" s="371" t="s">
        <v>56</v>
      </c>
      <c r="D34" s="388">
        <v>784</v>
      </c>
      <c r="E34" s="388">
        <v>-172300</v>
      </c>
      <c r="F34" s="393">
        <v>-149049.54999999999</v>
      </c>
      <c r="G34" s="388">
        <v>0</v>
      </c>
      <c r="H34" s="393">
        <v>0</v>
      </c>
      <c r="I34" s="393">
        <v>-163897.47</v>
      </c>
      <c r="J34" s="388">
        <v>0</v>
      </c>
      <c r="K34" s="393">
        <v>-447328.45</v>
      </c>
      <c r="L34" s="409" t="s">
        <v>172</v>
      </c>
      <c r="M34" s="388">
        <v>1</v>
      </c>
      <c r="N34" s="393">
        <v>867862.61</v>
      </c>
      <c r="O34" s="388">
        <v>0</v>
      </c>
      <c r="P34" s="393">
        <v>0</v>
      </c>
      <c r="Q34" s="388">
        <v>0</v>
      </c>
      <c r="R34" s="393">
        <v>-181414.86</v>
      </c>
      <c r="S34" s="388">
        <v>300</v>
      </c>
      <c r="T34" s="409">
        <v>0</v>
      </c>
      <c r="U34" s="388">
        <v>350</v>
      </c>
      <c r="V34" s="409">
        <v>1</v>
      </c>
      <c r="W34" s="388">
        <v>300</v>
      </c>
      <c r="X34" s="388">
        <v>1</v>
      </c>
      <c r="Y34" s="388">
        <v>0</v>
      </c>
      <c r="Z34" s="393">
        <v>144276.29</v>
      </c>
      <c r="AA34" s="393">
        <v>184.02588010204082</v>
      </c>
      <c r="AB34" s="409" t="s">
        <v>32</v>
      </c>
      <c r="AC34" s="409" t="s">
        <v>28</v>
      </c>
      <c r="AD34" s="409" t="s">
        <v>28</v>
      </c>
      <c r="AE34" s="409" t="s">
        <v>32</v>
      </c>
      <c r="AF34" s="409" t="s">
        <v>32</v>
      </c>
      <c r="AG34" s="409" t="s">
        <v>32</v>
      </c>
      <c r="AH34" s="409" t="s">
        <v>298</v>
      </c>
      <c r="AI34" s="409" t="s">
        <v>306</v>
      </c>
      <c r="AJ34" s="409" t="s">
        <v>169</v>
      </c>
      <c r="AK34" s="393">
        <v>-193400</v>
      </c>
      <c r="AL34" s="393">
        <v>-151400.32000000001</v>
      </c>
      <c r="AM34" s="888" t="s">
        <v>175</v>
      </c>
      <c r="AN34" s="889"/>
      <c r="AO34" s="388">
        <v>6600</v>
      </c>
      <c r="AP34" s="446">
        <v>6285.84</v>
      </c>
      <c r="AQ34" s="388">
        <v>0</v>
      </c>
      <c r="AR34" s="393">
        <v>0</v>
      </c>
      <c r="AS34" s="388">
        <v>0</v>
      </c>
      <c r="AT34" s="421">
        <v>0</v>
      </c>
      <c r="AU34" s="393">
        <v>480988.66</v>
      </c>
      <c r="AV34" s="393">
        <v>465790</v>
      </c>
      <c r="AW34" s="393">
        <v>-15198.659999999974</v>
      </c>
      <c r="AX34" s="393">
        <v>154435.5</v>
      </c>
      <c r="AY34" s="393">
        <v>620225.5</v>
      </c>
      <c r="AZ34" s="390">
        <v>306500</v>
      </c>
      <c r="BA34" s="390">
        <v>313725.5</v>
      </c>
      <c r="BB34" s="389">
        <v>0.66</v>
      </c>
      <c r="BC34" s="389">
        <v>0.49417510244257934</v>
      </c>
      <c r="BD34" s="390">
        <v>162100</v>
      </c>
      <c r="BE34" s="809">
        <v>24.577000000000002</v>
      </c>
      <c r="BF34" s="391">
        <v>0.28999999999999998</v>
      </c>
    </row>
    <row r="35" spans="1:58">
      <c r="A35" s="372">
        <v>13073064</v>
      </c>
      <c r="B35" s="371">
        <v>5353</v>
      </c>
      <c r="C35" s="371" t="s">
        <v>57</v>
      </c>
      <c r="D35" s="388">
        <v>473</v>
      </c>
      <c r="E35" s="388">
        <v>-41900</v>
      </c>
      <c r="F35" s="393">
        <v>-555.44000000000005</v>
      </c>
      <c r="G35" s="388">
        <v>0</v>
      </c>
      <c r="H35" s="393">
        <v>0</v>
      </c>
      <c r="I35" s="393">
        <v>-21971.29</v>
      </c>
      <c r="J35" s="388">
        <v>0</v>
      </c>
      <c r="K35" s="393">
        <v>-44364.57</v>
      </c>
      <c r="L35" s="409" t="s">
        <v>239</v>
      </c>
      <c r="M35" s="388">
        <v>1</v>
      </c>
      <c r="N35" s="393">
        <v>995528.98</v>
      </c>
      <c r="O35" s="388">
        <v>0</v>
      </c>
      <c r="P35" s="393">
        <v>0</v>
      </c>
      <c r="Q35" s="388">
        <v>0</v>
      </c>
      <c r="R35" s="393">
        <v>-87003.4</v>
      </c>
      <c r="S35" s="388">
        <v>350</v>
      </c>
      <c r="T35" s="409">
        <v>0</v>
      </c>
      <c r="U35" s="388">
        <v>360</v>
      </c>
      <c r="V35" s="409">
        <v>0</v>
      </c>
      <c r="W35" s="388">
        <v>350</v>
      </c>
      <c r="X35" s="388">
        <v>0</v>
      </c>
      <c r="Y35" s="388">
        <v>0</v>
      </c>
      <c r="Z35" s="393">
        <v>228053.32</v>
      </c>
      <c r="AA35" s="393">
        <v>482.14232558139537</v>
      </c>
      <c r="AB35" s="409" t="s">
        <v>32</v>
      </c>
      <c r="AC35" s="409" t="s">
        <v>28</v>
      </c>
      <c r="AD35" s="409" t="s">
        <v>28</v>
      </c>
      <c r="AE35" s="409" t="s">
        <v>32</v>
      </c>
      <c r="AF35" s="409" t="s">
        <v>32</v>
      </c>
      <c r="AG35" s="409" t="s">
        <v>32</v>
      </c>
      <c r="AH35" s="409" t="s">
        <v>298</v>
      </c>
      <c r="AI35" s="409" t="s">
        <v>307</v>
      </c>
      <c r="AJ35" s="409" t="s">
        <v>169</v>
      </c>
      <c r="AK35" s="393">
        <v>-73900</v>
      </c>
      <c r="AL35" s="393">
        <v>-119434.93</v>
      </c>
      <c r="AM35" s="888" t="s">
        <v>175</v>
      </c>
      <c r="AN35" s="889"/>
      <c r="AO35" s="388">
        <v>1600</v>
      </c>
      <c r="AP35" s="446">
        <v>2020.83</v>
      </c>
      <c r="AQ35" s="388">
        <v>0</v>
      </c>
      <c r="AR35" s="393">
        <v>0</v>
      </c>
      <c r="AS35" s="388">
        <v>0</v>
      </c>
      <c r="AT35" s="421">
        <v>0</v>
      </c>
      <c r="AU35" s="393">
        <v>180698.18</v>
      </c>
      <c r="AV35" s="393">
        <v>178356</v>
      </c>
      <c r="AW35" s="393">
        <v>-2342.179999999993</v>
      </c>
      <c r="AX35" s="393">
        <v>155660.94</v>
      </c>
      <c r="AY35" s="393">
        <v>334016.94</v>
      </c>
      <c r="AZ35" s="390">
        <v>155400</v>
      </c>
      <c r="BA35" s="390">
        <v>178616.94</v>
      </c>
      <c r="BB35" s="389">
        <v>0.87</v>
      </c>
      <c r="BC35" s="389">
        <v>0.46524586447621491</v>
      </c>
      <c r="BD35" s="390">
        <v>82200</v>
      </c>
      <c r="BE35" s="809">
        <v>24.577000000000002</v>
      </c>
      <c r="BF35" s="391">
        <v>0.35</v>
      </c>
    </row>
    <row r="36" spans="1:58">
      <c r="A36" s="372">
        <v>13073065</v>
      </c>
      <c r="B36" s="371">
        <v>5353</v>
      </c>
      <c r="C36" s="371" t="s">
        <v>58</v>
      </c>
      <c r="D36" s="388">
        <v>1012</v>
      </c>
      <c r="E36" s="388">
        <v>174400</v>
      </c>
      <c r="F36" s="393">
        <v>170571.49</v>
      </c>
      <c r="G36" s="388">
        <v>1</v>
      </c>
      <c r="H36" s="393">
        <v>132234.59</v>
      </c>
      <c r="I36" s="393">
        <v>0</v>
      </c>
      <c r="J36" s="388">
        <v>1</v>
      </c>
      <c r="K36" s="393">
        <v>1526933.59</v>
      </c>
      <c r="L36" s="409" t="s">
        <v>173</v>
      </c>
      <c r="M36" s="388">
        <v>1</v>
      </c>
      <c r="N36" s="393">
        <v>4829455.17</v>
      </c>
      <c r="O36" s="388">
        <v>0</v>
      </c>
      <c r="P36" s="393">
        <v>0</v>
      </c>
      <c r="Q36" s="388">
        <v>1</v>
      </c>
      <c r="R36" s="393">
        <v>905967.83</v>
      </c>
      <c r="S36" s="388">
        <v>200</v>
      </c>
      <c r="T36" s="409">
        <v>1</v>
      </c>
      <c r="U36" s="388">
        <v>300</v>
      </c>
      <c r="V36" s="409">
        <v>1</v>
      </c>
      <c r="W36" s="388">
        <v>300</v>
      </c>
      <c r="X36" s="388">
        <v>1</v>
      </c>
      <c r="Y36" s="388">
        <v>1</v>
      </c>
      <c r="Z36" s="393">
        <v>454234.55</v>
      </c>
      <c r="AA36" s="393">
        <v>448.84836956521735</v>
      </c>
      <c r="AB36" s="409" t="s">
        <v>28</v>
      </c>
      <c r="AC36" s="409" t="s">
        <v>28</v>
      </c>
      <c r="AD36" s="409" t="s">
        <v>28</v>
      </c>
      <c r="AE36" s="409" t="s">
        <v>32</v>
      </c>
      <c r="AF36" s="409" t="s">
        <v>32</v>
      </c>
      <c r="AG36" s="409" t="s">
        <v>32</v>
      </c>
      <c r="AH36" s="409" t="s">
        <v>298</v>
      </c>
      <c r="AI36" s="409" t="s">
        <v>308</v>
      </c>
      <c r="AJ36" s="409" t="s">
        <v>169</v>
      </c>
      <c r="AK36" s="393">
        <v>353066.6</v>
      </c>
      <c r="AL36" s="393">
        <v>48502.83</v>
      </c>
      <c r="AM36" s="888" t="s">
        <v>175</v>
      </c>
      <c r="AN36" s="889"/>
      <c r="AO36" s="388">
        <v>4400</v>
      </c>
      <c r="AP36" s="446">
        <v>4430.18</v>
      </c>
      <c r="AQ36" s="388">
        <v>0</v>
      </c>
      <c r="AR36" s="393">
        <v>0</v>
      </c>
      <c r="AS36" s="388">
        <v>0</v>
      </c>
      <c r="AT36" s="421">
        <v>0</v>
      </c>
      <c r="AU36" s="393">
        <v>549461.94999999995</v>
      </c>
      <c r="AV36" s="393">
        <v>511011</v>
      </c>
      <c r="AW36" s="393">
        <v>-38450.949999999953</v>
      </c>
      <c r="AX36" s="393">
        <v>255236.53</v>
      </c>
      <c r="AY36" s="393">
        <v>766247.53</v>
      </c>
      <c r="AZ36" s="390">
        <v>367000</v>
      </c>
      <c r="BA36" s="390">
        <v>399247.53</v>
      </c>
      <c r="BB36" s="389">
        <v>0.72</v>
      </c>
      <c r="BC36" s="389">
        <v>0.47895749823819983</v>
      </c>
      <c r="BD36" s="390">
        <v>194100</v>
      </c>
      <c r="BE36" s="809">
        <v>24.577000000000002</v>
      </c>
      <c r="BF36" s="391">
        <v>1.92</v>
      </c>
    </row>
    <row r="37" spans="1:58">
      <c r="A37" s="372">
        <v>13073072</v>
      </c>
      <c r="B37" s="371">
        <v>5353</v>
      </c>
      <c r="C37" s="371" t="s">
        <v>59</v>
      </c>
      <c r="D37" s="388">
        <v>230</v>
      </c>
      <c r="E37" s="388">
        <v>-1700</v>
      </c>
      <c r="F37" s="393">
        <v>146252.59</v>
      </c>
      <c r="G37" s="388">
        <v>1</v>
      </c>
      <c r="H37" s="393">
        <v>96334.83</v>
      </c>
      <c r="I37" s="393">
        <v>0</v>
      </c>
      <c r="J37" s="388">
        <v>1</v>
      </c>
      <c r="K37" s="393">
        <v>976056.08</v>
      </c>
      <c r="L37" s="409" t="s">
        <v>173</v>
      </c>
      <c r="M37" s="388">
        <v>1</v>
      </c>
      <c r="N37" s="393">
        <v>2677199.2799999998</v>
      </c>
      <c r="O37" s="388">
        <v>0</v>
      </c>
      <c r="P37" s="393">
        <v>0</v>
      </c>
      <c r="Q37" s="388">
        <v>1</v>
      </c>
      <c r="R37" s="393">
        <v>246126.83</v>
      </c>
      <c r="S37" s="388">
        <v>300</v>
      </c>
      <c r="T37" s="409">
        <v>0</v>
      </c>
      <c r="U37" s="388">
        <v>300</v>
      </c>
      <c r="V37" s="409">
        <v>1</v>
      </c>
      <c r="W37" s="388">
        <v>300</v>
      </c>
      <c r="X37" s="388">
        <v>1</v>
      </c>
      <c r="Y37" s="388">
        <v>0</v>
      </c>
      <c r="Z37" s="393">
        <v>763367.1</v>
      </c>
      <c r="AA37" s="393">
        <v>3318.9873913043475</v>
      </c>
      <c r="AB37" s="409" t="s">
        <v>28</v>
      </c>
      <c r="AC37" s="409" t="s">
        <v>28</v>
      </c>
      <c r="AD37" s="409" t="s">
        <v>28</v>
      </c>
      <c r="AE37" s="409" t="s">
        <v>32</v>
      </c>
      <c r="AF37" s="409" t="s">
        <v>32</v>
      </c>
      <c r="AG37" s="409" t="s">
        <v>32</v>
      </c>
      <c r="AH37" s="409" t="s">
        <v>309</v>
      </c>
      <c r="AI37" s="409" t="s">
        <v>310</v>
      </c>
      <c r="AJ37" s="409" t="s">
        <v>169</v>
      </c>
      <c r="AK37" s="393">
        <v>90900</v>
      </c>
      <c r="AL37" s="393">
        <v>108343.78</v>
      </c>
      <c r="AM37" s="888" t="s">
        <v>175</v>
      </c>
      <c r="AN37" s="889"/>
      <c r="AO37" s="388">
        <v>400</v>
      </c>
      <c r="AP37" s="446">
        <v>372.42</v>
      </c>
      <c r="AQ37" s="388">
        <v>0</v>
      </c>
      <c r="AR37" s="393">
        <v>0</v>
      </c>
      <c r="AS37" s="388">
        <v>0</v>
      </c>
      <c r="AT37" s="421">
        <v>0</v>
      </c>
      <c r="AU37" s="393">
        <v>318622.96999999997</v>
      </c>
      <c r="AV37" s="393">
        <v>298963</v>
      </c>
      <c r="AW37" s="393">
        <v>-19659.969999999972</v>
      </c>
      <c r="AX37" s="393">
        <v>0</v>
      </c>
      <c r="AY37" s="393">
        <v>298963</v>
      </c>
      <c r="AZ37" s="390">
        <v>148100</v>
      </c>
      <c r="BA37" s="390">
        <v>150863</v>
      </c>
      <c r="BB37" s="389">
        <v>0.5</v>
      </c>
      <c r="BC37" s="389">
        <v>0.49537902683609675</v>
      </c>
      <c r="BD37" s="390">
        <v>74100</v>
      </c>
      <c r="BE37" s="809">
        <v>24.577000000000002</v>
      </c>
      <c r="BF37" s="391">
        <v>0.05</v>
      </c>
    </row>
    <row r="38" spans="1:58">
      <c r="A38" s="372">
        <v>13073074</v>
      </c>
      <c r="B38" s="371">
        <v>5353</v>
      </c>
      <c r="C38" s="371" t="s">
        <v>60</v>
      </c>
      <c r="D38" s="388">
        <v>314</v>
      </c>
      <c r="E38" s="388">
        <v>-56900</v>
      </c>
      <c r="F38" s="393">
        <v>-57895.78</v>
      </c>
      <c r="G38" s="388">
        <v>0</v>
      </c>
      <c r="H38" s="393">
        <v>0</v>
      </c>
      <c r="I38" s="393">
        <v>-98298.33</v>
      </c>
      <c r="J38" s="388">
        <v>1</v>
      </c>
      <c r="K38" s="393">
        <v>7740.18</v>
      </c>
      <c r="L38" s="409" t="s">
        <v>173</v>
      </c>
      <c r="M38" s="388">
        <v>1</v>
      </c>
      <c r="N38" s="393">
        <v>570437.43000000005</v>
      </c>
      <c r="O38" s="388">
        <v>0</v>
      </c>
      <c r="P38" s="393">
        <v>0</v>
      </c>
      <c r="Q38" s="388">
        <v>1</v>
      </c>
      <c r="R38" s="393">
        <v>225294.87</v>
      </c>
      <c r="S38" s="388">
        <v>275</v>
      </c>
      <c r="T38" s="409">
        <v>1</v>
      </c>
      <c r="U38" s="388">
        <v>375</v>
      </c>
      <c r="V38" s="409">
        <v>0</v>
      </c>
      <c r="W38" s="388">
        <v>300</v>
      </c>
      <c r="X38" s="388">
        <v>1</v>
      </c>
      <c r="Y38" s="388">
        <v>0</v>
      </c>
      <c r="Z38" s="393">
        <v>333653.3</v>
      </c>
      <c r="AA38" s="393">
        <v>1062.5901273885349</v>
      </c>
      <c r="AB38" s="409" t="s">
        <v>32</v>
      </c>
      <c r="AC38" s="409" t="s">
        <v>28</v>
      </c>
      <c r="AD38" s="409" t="s">
        <v>28</v>
      </c>
      <c r="AE38" s="409" t="s">
        <v>32</v>
      </c>
      <c r="AF38" s="409" t="s">
        <v>32</v>
      </c>
      <c r="AG38" s="409" t="s">
        <v>32</v>
      </c>
      <c r="AH38" s="409" t="s">
        <v>32</v>
      </c>
      <c r="AI38" s="409" t="s">
        <v>311</v>
      </c>
      <c r="AJ38" s="409" t="s">
        <v>169</v>
      </c>
      <c r="AK38" s="393">
        <v>-72400</v>
      </c>
      <c r="AL38" s="393">
        <v>-133936.35999999999</v>
      </c>
      <c r="AM38" s="888" t="s">
        <v>175</v>
      </c>
      <c r="AN38" s="889"/>
      <c r="AO38" s="388">
        <v>2500</v>
      </c>
      <c r="AP38" s="446">
        <v>2210.4299999999998</v>
      </c>
      <c r="AQ38" s="388">
        <v>0</v>
      </c>
      <c r="AR38" s="393">
        <v>0</v>
      </c>
      <c r="AS38" s="388">
        <v>0</v>
      </c>
      <c r="AT38" s="421">
        <v>0</v>
      </c>
      <c r="AU38" s="393">
        <v>130356.5</v>
      </c>
      <c r="AV38" s="393">
        <v>130598</v>
      </c>
      <c r="AW38" s="393">
        <v>241.5</v>
      </c>
      <c r="AX38" s="393">
        <v>104209.68</v>
      </c>
      <c r="AY38" s="393">
        <v>234807.67999999999</v>
      </c>
      <c r="AZ38" s="390">
        <v>109200</v>
      </c>
      <c r="BA38" s="390">
        <v>125607.67999999999</v>
      </c>
      <c r="BB38" s="389">
        <v>0.84</v>
      </c>
      <c r="BC38" s="389">
        <v>0.4650614494381104</v>
      </c>
      <c r="BD38" s="390">
        <v>57800</v>
      </c>
      <c r="BE38" s="809">
        <v>24.577000000000002</v>
      </c>
      <c r="BF38" s="391">
        <v>0.36</v>
      </c>
    </row>
    <row r="39" spans="1:58">
      <c r="A39" s="372">
        <v>13073083</v>
      </c>
      <c r="B39" s="371">
        <v>5353</v>
      </c>
      <c r="C39" s="371" t="s">
        <v>61</v>
      </c>
      <c r="D39" s="388">
        <v>878</v>
      </c>
      <c r="E39" s="388">
        <v>-105100</v>
      </c>
      <c r="F39" s="393">
        <v>30438.5</v>
      </c>
      <c r="G39" s="388">
        <v>0</v>
      </c>
      <c r="H39" s="393">
        <v>0</v>
      </c>
      <c r="I39" s="393">
        <v>-10468.06</v>
      </c>
      <c r="J39" s="388">
        <v>0</v>
      </c>
      <c r="K39" s="393">
        <v>-193436.85</v>
      </c>
      <c r="L39" s="409" t="s">
        <v>172</v>
      </c>
      <c r="M39" s="388">
        <v>1</v>
      </c>
      <c r="N39" s="393">
        <v>2166022.8199999998</v>
      </c>
      <c r="O39" s="388">
        <v>0</v>
      </c>
      <c r="P39" s="393">
        <v>0</v>
      </c>
      <c r="Q39" s="388">
        <v>0</v>
      </c>
      <c r="R39" s="393">
        <v>-138615.94</v>
      </c>
      <c r="S39" s="388">
        <v>350</v>
      </c>
      <c r="T39" s="409">
        <v>0</v>
      </c>
      <c r="U39" s="388">
        <v>350</v>
      </c>
      <c r="V39" s="409">
        <v>1</v>
      </c>
      <c r="W39" s="388">
        <v>350</v>
      </c>
      <c r="X39" s="388">
        <v>0</v>
      </c>
      <c r="Y39" s="388">
        <v>0</v>
      </c>
      <c r="Z39" s="393">
        <v>481468.79</v>
      </c>
      <c r="AA39" s="393">
        <v>548.3699202733485</v>
      </c>
      <c r="AB39" s="409" t="s">
        <v>32</v>
      </c>
      <c r="AC39" s="409" t="s">
        <v>28</v>
      </c>
      <c r="AD39" s="409" t="s">
        <v>28</v>
      </c>
      <c r="AE39" s="409" t="s">
        <v>32</v>
      </c>
      <c r="AF39" s="409" t="s">
        <v>32</v>
      </c>
      <c r="AG39" s="409" t="s">
        <v>32</v>
      </c>
      <c r="AH39" s="409" t="s">
        <v>298</v>
      </c>
      <c r="AI39" s="409" t="s">
        <v>312</v>
      </c>
      <c r="AJ39" s="409" t="s">
        <v>169</v>
      </c>
      <c r="AK39" s="393">
        <v>-127.92</v>
      </c>
      <c r="AL39" s="393">
        <v>-86168.15</v>
      </c>
      <c r="AM39" s="888" t="s">
        <v>175</v>
      </c>
      <c r="AN39" s="889"/>
      <c r="AO39" s="388">
        <v>3200</v>
      </c>
      <c r="AP39" s="446">
        <v>3200.82</v>
      </c>
      <c r="AQ39" s="388">
        <v>2000</v>
      </c>
      <c r="AR39" s="393">
        <v>1813.32</v>
      </c>
      <c r="AS39" s="388">
        <v>0</v>
      </c>
      <c r="AT39" s="421">
        <v>0</v>
      </c>
      <c r="AU39" s="393">
        <v>478368.98</v>
      </c>
      <c r="AV39" s="393">
        <v>490596</v>
      </c>
      <c r="AW39" s="393">
        <v>12227.020000000019</v>
      </c>
      <c r="AX39" s="393">
        <v>223764.64</v>
      </c>
      <c r="AY39" s="393">
        <v>714360.64</v>
      </c>
      <c r="AZ39" s="390">
        <v>319800</v>
      </c>
      <c r="BA39" s="390">
        <v>394560.64</v>
      </c>
      <c r="BB39" s="389">
        <v>0.65</v>
      </c>
      <c r="BC39" s="389">
        <v>0.44767304088870291</v>
      </c>
      <c r="BD39" s="390">
        <v>169100</v>
      </c>
      <c r="BE39" s="809">
        <v>24.577000000000002</v>
      </c>
      <c r="BF39" s="391">
        <v>0.33</v>
      </c>
    </row>
    <row r="40" spans="1:58">
      <c r="A40" s="372">
        <v>13073002</v>
      </c>
      <c r="B40" s="371">
        <v>5354</v>
      </c>
      <c r="C40" s="371" t="s">
        <v>62</v>
      </c>
      <c r="D40" s="388">
        <v>638</v>
      </c>
      <c r="E40" s="388">
        <v>112500</v>
      </c>
      <c r="F40" s="393">
        <v>414951</v>
      </c>
      <c r="G40" s="1034">
        <v>1</v>
      </c>
      <c r="H40" s="393" t="s">
        <v>24</v>
      </c>
      <c r="I40" s="393" t="s">
        <v>24</v>
      </c>
      <c r="J40" s="388" t="s">
        <v>24</v>
      </c>
      <c r="K40" s="393" t="s">
        <v>24</v>
      </c>
      <c r="L40" s="388" t="s">
        <v>24</v>
      </c>
      <c r="M40" s="388" t="s">
        <v>24</v>
      </c>
      <c r="N40" s="393" t="s">
        <v>24</v>
      </c>
      <c r="O40" s="388" t="s">
        <v>28</v>
      </c>
      <c r="P40" s="393">
        <v>0</v>
      </c>
      <c r="Q40" s="388">
        <v>4484607</v>
      </c>
      <c r="R40" s="393" t="s">
        <v>24</v>
      </c>
      <c r="S40" s="388">
        <v>300</v>
      </c>
      <c r="T40" s="409" t="s">
        <v>24</v>
      </c>
      <c r="U40" s="388">
        <v>360</v>
      </c>
      <c r="V40" s="409" t="s">
        <v>24</v>
      </c>
      <c r="W40" s="388">
        <v>330</v>
      </c>
      <c r="X40" s="388" t="s">
        <v>24</v>
      </c>
      <c r="Y40" s="388" t="s">
        <v>24</v>
      </c>
      <c r="Z40" s="393">
        <v>1857034</v>
      </c>
      <c r="AA40" s="393">
        <v>2910.7115987460816</v>
      </c>
      <c r="AB40" s="409" t="s">
        <v>28</v>
      </c>
      <c r="AC40" s="409" t="s">
        <v>24</v>
      </c>
      <c r="AD40" s="409" t="s">
        <v>24</v>
      </c>
      <c r="AE40" s="409" t="s">
        <v>32</v>
      </c>
      <c r="AF40" s="409" t="s">
        <v>32</v>
      </c>
      <c r="AG40" s="409" t="s">
        <v>32</v>
      </c>
      <c r="AH40" s="409">
        <v>2018</v>
      </c>
      <c r="AI40" s="409">
        <v>2018</v>
      </c>
      <c r="AJ40" s="409">
        <v>2019</v>
      </c>
      <c r="AK40" s="393" t="s">
        <v>24</v>
      </c>
      <c r="AL40" s="393">
        <v>549382</v>
      </c>
      <c r="AM40" s="421">
        <v>414951</v>
      </c>
      <c r="AN40" s="421">
        <v>4483138</v>
      </c>
      <c r="AO40" s="388">
        <v>1600</v>
      </c>
      <c r="AP40" s="446">
        <v>1896</v>
      </c>
      <c r="AQ40" s="388">
        <v>0</v>
      </c>
      <c r="AR40" s="393">
        <v>0</v>
      </c>
      <c r="AS40" s="388">
        <v>270000</v>
      </c>
      <c r="AT40" s="421">
        <v>277722</v>
      </c>
      <c r="AU40" s="393">
        <v>1004967</v>
      </c>
      <c r="AV40" s="393">
        <v>1264005</v>
      </c>
      <c r="AW40" s="393" t="s">
        <v>24</v>
      </c>
      <c r="AX40" s="393"/>
      <c r="AY40" s="393">
        <v>1264005</v>
      </c>
      <c r="AZ40" s="390">
        <v>427404</v>
      </c>
      <c r="BA40" s="390">
        <v>836601</v>
      </c>
      <c r="BB40" s="387">
        <v>0.3381347383910665</v>
      </c>
      <c r="BC40" s="387">
        <v>0.3381347383910665</v>
      </c>
      <c r="BD40" s="457">
        <v>229670</v>
      </c>
      <c r="BE40" s="810">
        <v>29.99</v>
      </c>
      <c r="BF40" s="391">
        <v>3.27</v>
      </c>
    </row>
    <row r="41" spans="1:58">
      <c r="A41" s="372">
        <v>13073012</v>
      </c>
      <c r="B41" s="371">
        <v>5354</v>
      </c>
      <c r="C41" s="371" t="s">
        <v>63</v>
      </c>
      <c r="D41" s="388">
        <v>1161</v>
      </c>
      <c r="E41" s="388">
        <v>88200</v>
      </c>
      <c r="F41" s="393">
        <v>280940</v>
      </c>
      <c r="G41" s="1034">
        <v>1</v>
      </c>
      <c r="H41" s="393" t="s">
        <v>24</v>
      </c>
      <c r="I41" s="393" t="s">
        <v>24</v>
      </c>
      <c r="J41" s="388" t="s">
        <v>24</v>
      </c>
      <c r="K41" s="393" t="s">
        <v>24</v>
      </c>
      <c r="L41" s="388" t="s">
        <v>24</v>
      </c>
      <c r="M41" s="388" t="s">
        <v>24</v>
      </c>
      <c r="N41" s="393" t="s">
        <v>24</v>
      </c>
      <c r="O41" s="388" t="s">
        <v>28</v>
      </c>
      <c r="P41" s="393">
        <v>0</v>
      </c>
      <c r="Q41" s="388">
        <v>2674074</v>
      </c>
      <c r="R41" s="393" t="s">
        <v>24</v>
      </c>
      <c r="S41" s="388">
        <v>300</v>
      </c>
      <c r="T41" s="409" t="s">
        <v>24</v>
      </c>
      <c r="U41" s="388">
        <v>380</v>
      </c>
      <c r="V41" s="409" t="s">
        <v>24</v>
      </c>
      <c r="W41" s="388">
        <v>360</v>
      </c>
      <c r="X41" s="388" t="s">
        <v>24</v>
      </c>
      <c r="Y41" s="388" t="s">
        <v>24</v>
      </c>
      <c r="Z41" s="393">
        <v>1868875</v>
      </c>
      <c r="AA41" s="393">
        <v>1609.7114556416882</v>
      </c>
      <c r="AB41" s="409" t="s">
        <v>28</v>
      </c>
      <c r="AC41" s="409" t="s">
        <v>24</v>
      </c>
      <c r="AD41" s="409" t="s">
        <v>24</v>
      </c>
      <c r="AE41" s="409" t="s">
        <v>32</v>
      </c>
      <c r="AF41" s="409" t="s">
        <v>32</v>
      </c>
      <c r="AG41" s="409" t="s">
        <v>32</v>
      </c>
      <c r="AH41" s="409" t="s">
        <v>32</v>
      </c>
      <c r="AI41" s="409" t="s">
        <v>313</v>
      </c>
      <c r="AJ41" s="409">
        <v>2018</v>
      </c>
      <c r="AK41" s="393" t="s">
        <v>24</v>
      </c>
      <c r="AL41" s="393">
        <v>1762196</v>
      </c>
      <c r="AM41" s="421">
        <v>280940</v>
      </c>
      <c r="AN41" s="421">
        <v>2674074</v>
      </c>
      <c r="AO41" s="388">
        <v>3900</v>
      </c>
      <c r="AP41" s="446">
        <v>4171</v>
      </c>
      <c r="AQ41" s="388">
        <v>0</v>
      </c>
      <c r="AR41" s="393">
        <v>0</v>
      </c>
      <c r="AS41" s="388">
        <v>225000</v>
      </c>
      <c r="AT41" s="421">
        <v>235718</v>
      </c>
      <c r="AU41" s="393">
        <v>749151</v>
      </c>
      <c r="AV41" s="393">
        <v>1113901</v>
      </c>
      <c r="AW41" s="393" t="s">
        <v>24</v>
      </c>
      <c r="AX41" s="393">
        <v>201659.16</v>
      </c>
      <c r="AY41" s="393">
        <v>1315560.1599999999</v>
      </c>
      <c r="AZ41" s="390">
        <v>470376</v>
      </c>
      <c r="BA41" s="390">
        <v>845184.15999999992</v>
      </c>
      <c r="BB41" s="387">
        <v>0.42227810191390436</v>
      </c>
      <c r="BC41" s="387">
        <v>0.35754807290606916</v>
      </c>
      <c r="BD41" s="457">
        <v>252835</v>
      </c>
      <c r="BE41" s="810">
        <v>29.99</v>
      </c>
      <c r="BF41" s="391" t="s">
        <v>24</v>
      </c>
    </row>
    <row r="42" spans="1:58">
      <c r="A42" s="372">
        <v>13073017</v>
      </c>
      <c r="B42" s="371">
        <v>5354</v>
      </c>
      <c r="C42" s="371" t="s">
        <v>64</v>
      </c>
      <c r="D42" s="388">
        <v>1497</v>
      </c>
      <c r="E42" s="388">
        <v>186600</v>
      </c>
      <c r="F42" s="393">
        <v>230632</v>
      </c>
      <c r="G42" s="1034">
        <v>1</v>
      </c>
      <c r="H42" s="393" t="s">
        <v>24</v>
      </c>
      <c r="I42" s="393" t="s">
        <v>24</v>
      </c>
      <c r="J42" s="388" t="s">
        <v>24</v>
      </c>
      <c r="K42" s="393" t="s">
        <v>24</v>
      </c>
      <c r="L42" s="388" t="s">
        <v>24</v>
      </c>
      <c r="M42" s="388" t="s">
        <v>24</v>
      </c>
      <c r="N42" s="393" t="s">
        <v>24</v>
      </c>
      <c r="O42" s="388" t="s">
        <v>28</v>
      </c>
      <c r="P42" s="393">
        <v>0</v>
      </c>
      <c r="Q42" s="388">
        <v>2675965</v>
      </c>
      <c r="R42" s="393" t="s">
        <v>24</v>
      </c>
      <c r="S42" s="388">
        <v>300</v>
      </c>
      <c r="T42" s="409" t="s">
        <v>24</v>
      </c>
      <c r="U42" s="388">
        <v>360</v>
      </c>
      <c r="V42" s="409" t="s">
        <v>24</v>
      </c>
      <c r="W42" s="388">
        <v>350</v>
      </c>
      <c r="X42" s="388" t="s">
        <v>24</v>
      </c>
      <c r="Y42" s="388" t="s">
        <v>24</v>
      </c>
      <c r="Z42" s="393">
        <v>1579315</v>
      </c>
      <c r="AA42" s="393">
        <v>1054.9866399465598</v>
      </c>
      <c r="AB42" s="409" t="s">
        <v>28</v>
      </c>
      <c r="AC42" s="409" t="s">
        <v>24</v>
      </c>
      <c r="AD42" s="409" t="s">
        <v>24</v>
      </c>
      <c r="AE42" s="409" t="s">
        <v>32</v>
      </c>
      <c r="AF42" s="409" t="s">
        <v>32</v>
      </c>
      <c r="AG42" s="409" t="s">
        <v>32</v>
      </c>
      <c r="AH42" s="409" t="s">
        <v>32</v>
      </c>
      <c r="AI42" s="409" t="s">
        <v>313</v>
      </c>
      <c r="AJ42" s="409">
        <v>2018</v>
      </c>
      <c r="AK42" s="393" t="s">
        <v>24</v>
      </c>
      <c r="AL42" s="393">
        <v>-90112</v>
      </c>
      <c r="AM42" s="421">
        <v>230632</v>
      </c>
      <c r="AN42" s="421">
        <v>2674965</v>
      </c>
      <c r="AO42" s="388">
        <v>4400</v>
      </c>
      <c r="AP42" s="446">
        <v>4981</v>
      </c>
      <c r="AQ42" s="388">
        <v>0</v>
      </c>
      <c r="AR42" s="393">
        <v>0</v>
      </c>
      <c r="AS42" s="388">
        <v>300000</v>
      </c>
      <c r="AT42" s="421">
        <v>318432</v>
      </c>
      <c r="AU42" s="393">
        <v>1062008</v>
      </c>
      <c r="AV42" s="393">
        <v>1363079</v>
      </c>
      <c r="AW42" s="393" t="s">
        <v>24</v>
      </c>
      <c r="AX42" s="393">
        <v>220943.65</v>
      </c>
      <c r="AY42" s="393">
        <v>1584022.65</v>
      </c>
      <c r="AZ42" s="390">
        <v>622843</v>
      </c>
      <c r="BA42" s="390">
        <v>961179.64999999991</v>
      </c>
      <c r="BB42" s="387">
        <v>0.45693829924751245</v>
      </c>
      <c r="BC42" s="387">
        <v>0.39320334213655345</v>
      </c>
      <c r="BD42" s="457">
        <v>334835</v>
      </c>
      <c r="BE42" s="810">
        <v>29.99</v>
      </c>
      <c r="BF42" s="391">
        <v>1.1599999999999999</v>
      </c>
    </row>
    <row r="43" spans="1:58">
      <c r="A43" s="372">
        <v>13073067</v>
      </c>
      <c r="B43" s="371">
        <v>5354</v>
      </c>
      <c r="C43" s="371" t="s">
        <v>65</v>
      </c>
      <c r="D43" s="388">
        <v>1498</v>
      </c>
      <c r="E43" s="388">
        <v>235600</v>
      </c>
      <c r="F43" s="393">
        <v>949403</v>
      </c>
      <c r="G43" s="1034">
        <v>1</v>
      </c>
      <c r="H43" s="393" t="s">
        <v>24</v>
      </c>
      <c r="I43" s="393" t="s">
        <v>24</v>
      </c>
      <c r="J43" s="388" t="s">
        <v>24</v>
      </c>
      <c r="K43" s="393" t="s">
        <v>24</v>
      </c>
      <c r="L43" s="388" t="s">
        <v>24</v>
      </c>
      <c r="M43" s="388" t="s">
        <v>24</v>
      </c>
      <c r="N43" s="393" t="s">
        <v>24</v>
      </c>
      <c r="O43" s="388" t="s">
        <v>28</v>
      </c>
      <c r="P43" s="393">
        <v>0</v>
      </c>
      <c r="Q43" s="388">
        <v>3173044</v>
      </c>
      <c r="R43" s="393" t="s">
        <v>24</v>
      </c>
      <c r="S43" s="388">
        <v>300</v>
      </c>
      <c r="T43" s="409" t="s">
        <v>24</v>
      </c>
      <c r="U43" s="388">
        <v>360</v>
      </c>
      <c r="V43" s="409" t="s">
        <v>24</v>
      </c>
      <c r="W43" s="388">
        <v>360</v>
      </c>
      <c r="X43" s="388" t="s">
        <v>24</v>
      </c>
      <c r="Y43" s="388" t="s">
        <v>24</v>
      </c>
      <c r="Z43" s="393">
        <v>2164299</v>
      </c>
      <c r="AA43" s="393">
        <v>1444.7923898531376</v>
      </c>
      <c r="AB43" s="409" t="s">
        <v>28</v>
      </c>
      <c r="AC43" s="409" t="s">
        <v>24</v>
      </c>
      <c r="AD43" s="409" t="s">
        <v>24</v>
      </c>
      <c r="AE43" s="409" t="s">
        <v>32</v>
      </c>
      <c r="AF43" s="409" t="s">
        <v>32</v>
      </c>
      <c r="AG43" s="409" t="s">
        <v>32</v>
      </c>
      <c r="AH43" s="409" t="s">
        <v>32</v>
      </c>
      <c r="AI43" s="409" t="s">
        <v>313</v>
      </c>
      <c r="AJ43" s="409">
        <v>2018</v>
      </c>
      <c r="AK43" s="393" t="s">
        <v>24</v>
      </c>
      <c r="AL43" s="393">
        <v>-746029</v>
      </c>
      <c r="AM43" s="421">
        <v>949403</v>
      </c>
      <c r="AN43" s="421">
        <v>1695432</v>
      </c>
      <c r="AO43" s="388">
        <v>6000</v>
      </c>
      <c r="AP43" s="446">
        <v>6854</v>
      </c>
      <c r="AQ43" s="388">
        <v>0</v>
      </c>
      <c r="AR43" s="393">
        <v>0</v>
      </c>
      <c r="AS43" s="388">
        <v>300000</v>
      </c>
      <c r="AT43" s="421">
        <v>313166</v>
      </c>
      <c r="AU43" s="393">
        <v>1444412</v>
      </c>
      <c r="AV43" s="393">
        <v>2111220</v>
      </c>
      <c r="AW43" s="393" t="s">
        <v>24</v>
      </c>
      <c r="AX43" s="393"/>
      <c r="AY43" s="393">
        <v>2111220</v>
      </c>
      <c r="AZ43" s="390">
        <v>677842</v>
      </c>
      <c r="BA43" s="390">
        <v>1433378</v>
      </c>
      <c r="BB43" s="387">
        <v>0.32106649235986773</v>
      </c>
      <c r="BC43" s="387">
        <v>0.32106649235986773</v>
      </c>
      <c r="BD43" s="457">
        <v>364420</v>
      </c>
      <c r="BE43" s="810">
        <v>29.99</v>
      </c>
      <c r="BF43" s="391">
        <v>0.11</v>
      </c>
    </row>
    <row r="44" spans="1:58">
      <c r="A44" s="372">
        <v>13073100</v>
      </c>
      <c r="B44" s="371">
        <v>5354</v>
      </c>
      <c r="C44" s="371" t="s">
        <v>66</v>
      </c>
      <c r="D44" s="388">
        <v>698</v>
      </c>
      <c r="E44" s="388">
        <v>4700</v>
      </c>
      <c r="F44" s="393">
        <v>332818</v>
      </c>
      <c r="G44" s="1034">
        <v>1</v>
      </c>
      <c r="H44" s="393" t="s">
        <v>24</v>
      </c>
      <c r="I44" s="393" t="s">
        <v>24</v>
      </c>
      <c r="J44" s="388" t="s">
        <v>24</v>
      </c>
      <c r="K44" s="393" t="s">
        <v>24</v>
      </c>
      <c r="L44" s="388" t="s">
        <v>24</v>
      </c>
      <c r="M44" s="388" t="s">
        <v>24</v>
      </c>
      <c r="N44" s="393" t="s">
        <v>24</v>
      </c>
      <c r="O44" s="388" t="s">
        <v>28</v>
      </c>
      <c r="P44" s="393">
        <v>0</v>
      </c>
      <c r="Q44" s="388">
        <v>1349874</v>
      </c>
      <c r="R44" s="393" t="s">
        <v>24</v>
      </c>
      <c r="S44" s="388">
        <v>300</v>
      </c>
      <c r="T44" s="409" t="s">
        <v>24</v>
      </c>
      <c r="U44" s="388">
        <v>360</v>
      </c>
      <c r="V44" s="409" t="s">
        <v>24</v>
      </c>
      <c r="W44" s="388">
        <v>350</v>
      </c>
      <c r="X44" s="388" t="s">
        <v>24</v>
      </c>
      <c r="Y44" s="388" t="s">
        <v>24</v>
      </c>
      <c r="Z44" s="393">
        <v>0</v>
      </c>
      <c r="AA44" s="393">
        <v>0</v>
      </c>
      <c r="AB44" s="409" t="s">
        <v>28</v>
      </c>
      <c r="AC44" s="409" t="s">
        <v>24</v>
      </c>
      <c r="AD44" s="409" t="s">
        <v>24</v>
      </c>
      <c r="AE44" s="409" t="s">
        <v>32</v>
      </c>
      <c r="AF44" s="409" t="s">
        <v>32</v>
      </c>
      <c r="AG44" s="409" t="s">
        <v>32</v>
      </c>
      <c r="AH44" s="409" t="s">
        <v>32</v>
      </c>
      <c r="AI44" s="409" t="s">
        <v>313</v>
      </c>
      <c r="AJ44" s="409">
        <v>2018</v>
      </c>
      <c r="AK44" s="393" t="s">
        <v>24</v>
      </c>
      <c r="AL44" s="393">
        <v>755123</v>
      </c>
      <c r="AM44" s="421">
        <v>332818</v>
      </c>
      <c r="AN44" s="421">
        <v>1349874</v>
      </c>
      <c r="AO44" s="388">
        <v>3600</v>
      </c>
      <c r="AP44" s="446">
        <v>3652</v>
      </c>
      <c r="AQ44" s="388">
        <v>0</v>
      </c>
      <c r="AR44" s="393">
        <v>0</v>
      </c>
      <c r="AS44" s="388">
        <v>155000</v>
      </c>
      <c r="AT44" s="421">
        <v>185332</v>
      </c>
      <c r="AU44" s="393">
        <v>372238</v>
      </c>
      <c r="AV44" s="393">
        <v>769651</v>
      </c>
      <c r="AW44" s="393" t="s">
        <v>24</v>
      </c>
      <c r="AX44" s="393">
        <v>187758.22</v>
      </c>
      <c r="AY44" s="393">
        <v>957409.22</v>
      </c>
      <c r="AZ44" s="390">
        <v>231367</v>
      </c>
      <c r="BA44" s="390">
        <v>726042.22</v>
      </c>
      <c r="BB44" s="387">
        <v>0.30061287518628571</v>
      </c>
      <c r="BC44" s="387">
        <v>0.24165946511356973</v>
      </c>
      <c r="BD44" s="457">
        <v>124420</v>
      </c>
      <c r="BE44" s="810">
        <v>29.99</v>
      </c>
      <c r="BF44" s="391">
        <v>0.15</v>
      </c>
    </row>
    <row r="45" spans="1:58">
      <c r="A45" s="372">
        <v>13073103</v>
      </c>
      <c r="B45" s="371">
        <v>5354</v>
      </c>
      <c r="C45" s="371" t="s">
        <v>67</v>
      </c>
      <c r="D45" s="388">
        <v>1157</v>
      </c>
      <c r="E45" s="388">
        <v>381000</v>
      </c>
      <c r="F45" s="393">
        <v>908608</v>
      </c>
      <c r="G45" s="1034">
        <v>1</v>
      </c>
      <c r="H45" s="393" t="s">
        <v>24</v>
      </c>
      <c r="I45" s="393" t="s">
        <v>24</v>
      </c>
      <c r="J45" s="388" t="s">
        <v>24</v>
      </c>
      <c r="K45" s="393" t="s">
        <v>24</v>
      </c>
      <c r="L45" s="388" t="s">
        <v>24</v>
      </c>
      <c r="M45" s="388" t="s">
        <v>24</v>
      </c>
      <c r="N45" s="393" t="s">
        <v>24</v>
      </c>
      <c r="O45" s="388" t="s">
        <v>28</v>
      </c>
      <c r="P45" s="393">
        <v>0</v>
      </c>
      <c r="Q45" s="388">
        <v>1950688</v>
      </c>
      <c r="R45" s="393" t="s">
        <v>24</v>
      </c>
      <c r="S45" s="388">
        <v>300</v>
      </c>
      <c r="T45" s="409" t="s">
        <v>24</v>
      </c>
      <c r="U45" s="388">
        <v>360</v>
      </c>
      <c r="V45" s="409" t="s">
        <v>24</v>
      </c>
      <c r="W45" s="388">
        <v>360</v>
      </c>
      <c r="X45" s="388" t="s">
        <v>24</v>
      </c>
      <c r="Y45" s="388" t="s">
        <v>24</v>
      </c>
      <c r="Z45" s="393">
        <v>382406</v>
      </c>
      <c r="AA45" s="393">
        <v>330.51512532411408</v>
      </c>
      <c r="AB45" s="409" t="s">
        <v>28</v>
      </c>
      <c r="AC45" s="409" t="s">
        <v>24</v>
      </c>
      <c r="AD45" s="409" t="s">
        <v>24</v>
      </c>
      <c r="AE45" s="409">
        <v>2018</v>
      </c>
      <c r="AF45" s="409">
        <v>2018</v>
      </c>
      <c r="AG45" s="409">
        <v>2019</v>
      </c>
      <c r="AH45" s="409">
        <v>2019</v>
      </c>
      <c r="AI45" s="409" t="s">
        <v>313</v>
      </c>
      <c r="AJ45" s="409">
        <v>2018</v>
      </c>
      <c r="AK45" s="393" t="s">
        <v>24</v>
      </c>
      <c r="AL45" s="393" t="s">
        <v>24</v>
      </c>
      <c r="AM45" s="421">
        <v>908608</v>
      </c>
      <c r="AN45" s="421">
        <v>1950688</v>
      </c>
      <c r="AO45" s="388">
        <v>3200</v>
      </c>
      <c r="AP45" s="446">
        <v>3498</v>
      </c>
      <c r="AQ45" s="388">
        <v>0</v>
      </c>
      <c r="AR45" s="393">
        <v>0</v>
      </c>
      <c r="AS45" s="388">
        <v>149000</v>
      </c>
      <c r="AT45" s="421">
        <v>164953</v>
      </c>
      <c r="AU45" s="393">
        <v>644863</v>
      </c>
      <c r="AV45" s="393">
        <v>1108471</v>
      </c>
      <c r="AW45" s="393" t="s">
        <v>24</v>
      </c>
      <c r="AX45" s="393">
        <v>286849.91999999998</v>
      </c>
      <c r="AY45" s="393">
        <v>1395320.92</v>
      </c>
      <c r="AZ45" s="390">
        <v>355532</v>
      </c>
      <c r="BA45" s="390">
        <v>1039788.9199999999</v>
      </c>
      <c r="BB45" s="387">
        <v>0.32074091248214881</v>
      </c>
      <c r="BC45" s="387">
        <v>0.25480303126251413</v>
      </c>
      <c r="BD45" s="457">
        <v>191170</v>
      </c>
      <c r="BE45" s="810">
        <v>29.99</v>
      </c>
      <c r="BF45" s="391">
        <v>3.87</v>
      </c>
    </row>
    <row r="46" spans="1:58">
      <c r="A46" s="372">
        <v>13073024</v>
      </c>
      <c r="B46" s="371">
        <v>5355</v>
      </c>
      <c r="C46" s="371" t="s">
        <v>68</v>
      </c>
      <c r="D46" s="388">
        <v>1462</v>
      </c>
      <c r="E46" s="388">
        <v>-410200</v>
      </c>
      <c r="F46" s="393">
        <v>-229803</v>
      </c>
      <c r="G46" s="388">
        <v>0</v>
      </c>
      <c r="H46" s="393" t="s">
        <v>169</v>
      </c>
      <c r="I46" s="393">
        <v>-356876</v>
      </c>
      <c r="J46" s="388">
        <v>0</v>
      </c>
      <c r="K46" s="393" t="s">
        <v>169</v>
      </c>
      <c r="L46" s="409">
        <v>2015</v>
      </c>
      <c r="M46" s="388">
        <v>1</v>
      </c>
      <c r="N46" s="393">
        <v>4192537</v>
      </c>
      <c r="O46" s="388">
        <v>1</v>
      </c>
      <c r="P46" s="393">
        <v>569536</v>
      </c>
      <c r="Q46" s="388">
        <v>0</v>
      </c>
      <c r="R46" s="393">
        <v>-427289.27</v>
      </c>
      <c r="S46" s="388">
        <v>350</v>
      </c>
      <c r="T46" s="409">
        <v>0</v>
      </c>
      <c r="U46" s="388">
        <v>350</v>
      </c>
      <c r="V46" s="409">
        <v>1</v>
      </c>
      <c r="W46" s="388">
        <v>320</v>
      </c>
      <c r="X46" s="388">
        <v>1</v>
      </c>
      <c r="Y46" s="388">
        <v>0</v>
      </c>
      <c r="Z46" s="393">
        <v>1932912.27</v>
      </c>
      <c r="AA46" s="393">
        <v>1322.101415868673</v>
      </c>
      <c r="AB46" s="409" t="s">
        <v>32</v>
      </c>
      <c r="AC46" s="409" t="s">
        <v>28</v>
      </c>
      <c r="AD46" s="409" t="s">
        <v>28</v>
      </c>
      <c r="AE46" s="409" t="s">
        <v>32</v>
      </c>
      <c r="AF46" s="409" t="s">
        <v>32</v>
      </c>
      <c r="AG46" s="455">
        <v>42979</v>
      </c>
      <c r="AH46" s="455">
        <v>43221</v>
      </c>
      <c r="AI46" s="455">
        <v>43435</v>
      </c>
      <c r="AJ46" s="455">
        <v>43617</v>
      </c>
      <c r="AK46" s="393">
        <v>-502100</v>
      </c>
      <c r="AL46" s="393">
        <v>-1115738</v>
      </c>
      <c r="AM46" s="421">
        <v>-410200</v>
      </c>
      <c r="AN46" s="421">
        <v>-1070076.71</v>
      </c>
      <c r="AO46" s="388">
        <v>6000</v>
      </c>
      <c r="AP46" s="446">
        <v>6044.77</v>
      </c>
      <c r="AQ46" s="388" t="s">
        <v>24</v>
      </c>
      <c r="AR46" s="393" t="s">
        <v>24</v>
      </c>
      <c r="AS46" s="388" t="s">
        <v>24</v>
      </c>
      <c r="AT46" s="393" t="s">
        <v>24</v>
      </c>
      <c r="AU46" s="393">
        <v>672755.94</v>
      </c>
      <c r="AV46" s="393">
        <v>579664.76</v>
      </c>
      <c r="AW46" s="393">
        <v>-93091.179999999935</v>
      </c>
      <c r="AX46" s="393">
        <v>408076.7</v>
      </c>
      <c r="AY46" s="393">
        <v>987741.46</v>
      </c>
      <c r="AZ46" s="390">
        <v>534972.31999999995</v>
      </c>
      <c r="BA46" s="390">
        <v>452769.14</v>
      </c>
      <c r="BB46" s="387">
        <v>0.92289950487933736</v>
      </c>
      <c r="BC46" s="387">
        <v>0.5416116885485398</v>
      </c>
      <c r="BD46" s="457">
        <v>215033.77</v>
      </c>
      <c r="BE46" s="810">
        <v>18.68</v>
      </c>
      <c r="BF46" s="391">
        <v>6.02</v>
      </c>
    </row>
    <row r="47" spans="1:58">
      <c r="A47" s="372">
        <v>13073029</v>
      </c>
      <c r="B47" s="371">
        <v>5355</v>
      </c>
      <c r="C47" s="371" t="s">
        <v>69</v>
      </c>
      <c r="D47" s="388">
        <v>531</v>
      </c>
      <c r="E47" s="388">
        <v>11750</v>
      </c>
      <c r="F47" s="393">
        <v>52520</v>
      </c>
      <c r="G47" s="388">
        <v>1</v>
      </c>
      <c r="H47" s="393">
        <v>8950</v>
      </c>
      <c r="I47" s="393" t="s">
        <v>169</v>
      </c>
      <c r="J47" s="388">
        <v>0</v>
      </c>
      <c r="K47" s="393" t="s">
        <v>169</v>
      </c>
      <c r="L47" s="409">
        <v>2015</v>
      </c>
      <c r="M47" s="388">
        <v>1</v>
      </c>
      <c r="N47" s="393">
        <v>2071819</v>
      </c>
      <c r="O47" s="388">
        <v>1</v>
      </c>
      <c r="P47" s="393">
        <v>264059</v>
      </c>
      <c r="Q47" s="388">
        <v>1</v>
      </c>
      <c r="R47" s="393">
        <v>1301.3</v>
      </c>
      <c r="S47" s="388">
        <v>300</v>
      </c>
      <c r="T47" s="409">
        <v>0</v>
      </c>
      <c r="U47" s="388">
        <v>350</v>
      </c>
      <c r="V47" s="409">
        <v>1</v>
      </c>
      <c r="W47" s="388">
        <v>320</v>
      </c>
      <c r="X47" s="388">
        <v>1</v>
      </c>
      <c r="Y47" s="388">
        <v>0</v>
      </c>
      <c r="Z47" s="393">
        <v>0</v>
      </c>
      <c r="AA47" s="393">
        <v>0</v>
      </c>
      <c r="AB47" s="409" t="s">
        <v>32</v>
      </c>
      <c r="AC47" s="409" t="s">
        <v>28</v>
      </c>
      <c r="AD47" s="409" t="s">
        <v>28</v>
      </c>
      <c r="AE47" s="409" t="s">
        <v>32</v>
      </c>
      <c r="AF47" s="409" t="s">
        <v>32</v>
      </c>
      <c r="AG47" s="409" t="s">
        <v>32</v>
      </c>
      <c r="AH47" s="455">
        <v>43221</v>
      </c>
      <c r="AI47" s="455">
        <v>43435</v>
      </c>
      <c r="AJ47" s="455">
        <v>43617</v>
      </c>
      <c r="AK47" s="393">
        <v>-245819</v>
      </c>
      <c r="AL47" s="393">
        <v>-264059</v>
      </c>
      <c r="AM47" s="421">
        <v>11750</v>
      </c>
      <c r="AN47" s="421">
        <v>-264059.28999999998</v>
      </c>
      <c r="AO47" s="388">
        <v>3000</v>
      </c>
      <c r="AP47" s="446">
        <v>3137.94</v>
      </c>
      <c r="AQ47" s="388" t="s">
        <v>24</v>
      </c>
      <c r="AR47" s="393" t="s">
        <v>24</v>
      </c>
      <c r="AS47" s="388" t="s">
        <v>24</v>
      </c>
      <c r="AT47" s="393" t="s">
        <v>24</v>
      </c>
      <c r="AU47" s="393">
        <v>184444.34</v>
      </c>
      <c r="AV47" s="393">
        <v>264598.60000000003</v>
      </c>
      <c r="AW47" s="393">
        <v>80154.260000000038</v>
      </c>
      <c r="AX47" s="393">
        <v>180596.74</v>
      </c>
      <c r="AY47" s="393">
        <v>445195.34</v>
      </c>
      <c r="AZ47" s="390">
        <v>163781.1</v>
      </c>
      <c r="BA47" s="390">
        <v>281414.24</v>
      </c>
      <c r="BB47" s="387">
        <v>0.61897946549981742</v>
      </c>
      <c r="BC47" s="387">
        <v>0.36788592620938038</v>
      </c>
      <c r="BD47" s="457">
        <v>65832.460000000006</v>
      </c>
      <c r="BE47" s="810">
        <v>18.68</v>
      </c>
      <c r="BF47" s="391">
        <v>2.71</v>
      </c>
    </row>
    <row r="48" spans="1:58">
      <c r="A48" s="372">
        <v>13073034</v>
      </c>
      <c r="B48" s="371">
        <v>5355</v>
      </c>
      <c r="C48" s="371" t="s">
        <v>70</v>
      </c>
      <c r="D48" s="388">
        <v>677</v>
      </c>
      <c r="E48" s="388">
        <v>-195550</v>
      </c>
      <c r="F48" s="393">
        <v>-3683</v>
      </c>
      <c r="G48" s="388">
        <v>0</v>
      </c>
      <c r="H48" s="393" t="s">
        <v>169</v>
      </c>
      <c r="I48" s="393">
        <v>-74382</v>
      </c>
      <c r="J48" s="388">
        <v>1</v>
      </c>
      <c r="K48" s="393" t="s">
        <v>169</v>
      </c>
      <c r="L48" s="409">
        <v>2017</v>
      </c>
      <c r="M48" s="388">
        <v>1</v>
      </c>
      <c r="N48" s="393">
        <v>2093889</v>
      </c>
      <c r="O48" s="388">
        <v>0</v>
      </c>
      <c r="P48" s="393">
        <v>0</v>
      </c>
      <c r="Q48" s="388">
        <v>1</v>
      </c>
      <c r="R48" s="393">
        <v>488927.26</v>
      </c>
      <c r="S48" s="388">
        <v>300</v>
      </c>
      <c r="T48" s="409">
        <v>0</v>
      </c>
      <c r="U48" s="388">
        <v>300</v>
      </c>
      <c r="V48" s="409">
        <v>1</v>
      </c>
      <c r="W48" s="388">
        <v>300</v>
      </c>
      <c r="X48" s="388">
        <v>1</v>
      </c>
      <c r="Y48" s="388">
        <v>0</v>
      </c>
      <c r="Z48" s="393">
        <v>146502.13</v>
      </c>
      <c r="AA48" s="393">
        <v>216.39901033973413</v>
      </c>
      <c r="AB48" s="409" t="s">
        <v>32</v>
      </c>
      <c r="AC48" s="409" t="s">
        <v>28</v>
      </c>
      <c r="AD48" s="409" t="s">
        <v>28</v>
      </c>
      <c r="AE48" s="409" t="s">
        <v>32</v>
      </c>
      <c r="AF48" s="409" t="s">
        <v>32</v>
      </c>
      <c r="AG48" s="409" t="s">
        <v>32</v>
      </c>
      <c r="AH48" s="455">
        <v>43221</v>
      </c>
      <c r="AI48" s="455">
        <v>43435</v>
      </c>
      <c r="AJ48" s="455">
        <v>43617</v>
      </c>
      <c r="AK48" s="393">
        <v>-274071</v>
      </c>
      <c r="AL48" s="393">
        <v>0</v>
      </c>
      <c r="AM48" s="421">
        <v>-195550</v>
      </c>
      <c r="AN48" s="421">
        <v>0</v>
      </c>
      <c r="AO48" s="388">
        <v>4300</v>
      </c>
      <c r="AP48" s="446">
        <v>4553.99</v>
      </c>
      <c r="AQ48" s="388" t="s">
        <v>24</v>
      </c>
      <c r="AR48" s="393" t="s">
        <v>24</v>
      </c>
      <c r="AS48" s="388" t="s">
        <v>24</v>
      </c>
      <c r="AT48" s="393" t="s">
        <v>24</v>
      </c>
      <c r="AU48" s="393">
        <v>335451.69</v>
      </c>
      <c r="AV48" s="393">
        <v>331809.74999999994</v>
      </c>
      <c r="AW48" s="393">
        <v>-3641.9400000000605</v>
      </c>
      <c r="AX48" s="393">
        <v>171457.48</v>
      </c>
      <c r="AY48" s="393">
        <v>503267.23</v>
      </c>
      <c r="AZ48" s="390">
        <v>250796.48</v>
      </c>
      <c r="BA48" s="390">
        <v>252470.74999999997</v>
      </c>
      <c r="BB48" s="387">
        <v>0.75584421494546217</v>
      </c>
      <c r="BC48" s="387">
        <v>0.49833659942452446</v>
      </c>
      <c r="BD48" s="457">
        <v>100807.92</v>
      </c>
      <c r="BE48" s="810">
        <v>18.68</v>
      </c>
      <c r="BF48" s="391">
        <v>2.02</v>
      </c>
    </row>
    <row r="49" spans="1:58">
      <c r="A49" s="372">
        <v>13073057</v>
      </c>
      <c r="B49" s="371">
        <v>5355</v>
      </c>
      <c r="C49" s="371" t="s">
        <v>71</v>
      </c>
      <c r="D49" s="388">
        <v>342</v>
      </c>
      <c r="E49" s="388">
        <v>-224550</v>
      </c>
      <c r="F49" s="393">
        <v>-41216</v>
      </c>
      <c r="G49" s="388">
        <v>0</v>
      </c>
      <c r="H49" s="393" t="s">
        <v>169</v>
      </c>
      <c r="I49" s="393">
        <v>-85702</v>
      </c>
      <c r="J49" s="388">
        <v>0</v>
      </c>
      <c r="K49" s="393" t="s">
        <v>169</v>
      </c>
      <c r="L49" s="409">
        <v>2016</v>
      </c>
      <c r="M49" s="388">
        <v>1</v>
      </c>
      <c r="N49" s="393">
        <v>1121371</v>
      </c>
      <c r="O49" s="388">
        <v>1</v>
      </c>
      <c r="P49" s="393">
        <v>247562</v>
      </c>
      <c r="Q49" s="388">
        <v>0</v>
      </c>
      <c r="R49" s="393">
        <v>-50177.5</v>
      </c>
      <c r="S49" s="388">
        <v>300</v>
      </c>
      <c r="T49" s="409">
        <v>0</v>
      </c>
      <c r="U49" s="388">
        <v>350</v>
      </c>
      <c r="V49" s="409">
        <v>1</v>
      </c>
      <c r="W49" s="388">
        <v>300</v>
      </c>
      <c r="X49" s="388">
        <v>1</v>
      </c>
      <c r="Y49" s="388">
        <v>0</v>
      </c>
      <c r="Z49" s="393">
        <v>84057.59</v>
      </c>
      <c r="AA49" s="393">
        <v>245.7824269005848</v>
      </c>
      <c r="AB49" s="409" t="s">
        <v>32</v>
      </c>
      <c r="AC49" s="409" t="s">
        <v>28</v>
      </c>
      <c r="AD49" s="409" t="s">
        <v>28</v>
      </c>
      <c r="AE49" s="409" t="s">
        <v>32</v>
      </c>
      <c r="AF49" s="409" t="s">
        <v>32</v>
      </c>
      <c r="AG49" s="409" t="s">
        <v>32</v>
      </c>
      <c r="AH49" s="455">
        <v>43221</v>
      </c>
      <c r="AI49" s="455">
        <v>43435</v>
      </c>
      <c r="AJ49" s="455">
        <v>43617</v>
      </c>
      <c r="AK49" s="393">
        <v>-440962</v>
      </c>
      <c r="AL49" s="393">
        <v>-247562</v>
      </c>
      <c r="AM49" s="421">
        <v>-224550</v>
      </c>
      <c r="AN49" s="421">
        <v>-247561.63</v>
      </c>
      <c r="AO49" s="388">
        <v>2900</v>
      </c>
      <c r="AP49" s="446">
        <v>2229.69</v>
      </c>
      <c r="AQ49" s="388" t="s">
        <v>24</v>
      </c>
      <c r="AR49" s="393" t="s">
        <v>24</v>
      </c>
      <c r="AS49" s="388" t="s">
        <v>24</v>
      </c>
      <c r="AT49" s="393" t="s">
        <v>24</v>
      </c>
      <c r="AU49" s="393">
        <v>139389.21</v>
      </c>
      <c r="AV49" s="393">
        <v>141200.40000000002</v>
      </c>
      <c r="AW49" s="393">
        <v>1811.1900000000314</v>
      </c>
      <c r="AX49" s="393">
        <v>103634.29</v>
      </c>
      <c r="AY49" s="393">
        <v>244834.69</v>
      </c>
      <c r="AZ49" s="390">
        <v>122800.21</v>
      </c>
      <c r="BA49" s="390">
        <v>122034.48</v>
      </c>
      <c r="BB49" s="387">
        <v>0.8696874088175387</v>
      </c>
      <c r="BC49" s="387">
        <v>0.50156376941519198</v>
      </c>
      <c r="BD49" s="457">
        <v>49359.82</v>
      </c>
      <c r="BE49" s="810">
        <v>18.68</v>
      </c>
      <c r="BF49" s="391">
        <v>0.84</v>
      </c>
    </row>
    <row r="50" spans="1:58">
      <c r="A50" s="372">
        <v>13073062</v>
      </c>
      <c r="B50" s="371">
        <v>5355</v>
      </c>
      <c r="C50" s="371" t="s">
        <v>72</v>
      </c>
      <c r="D50" s="388">
        <v>552</v>
      </c>
      <c r="E50" s="388">
        <v>-164750</v>
      </c>
      <c r="F50" s="393">
        <v>-35679</v>
      </c>
      <c r="G50" s="388">
        <v>0</v>
      </c>
      <c r="H50" s="393" t="s">
        <v>169</v>
      </c>
      <c r="I50" s="393">
        <v>-34025</v>
      </c>
      <c r="J50" s="388">
        <v>0</v>
      </c>
      <c r="K50" s="393" t="s">
        <v>169</v>
      </c>
      <c r="L50" s="409">
        <v>2015</v>
      </c>
      <c r="M50" s="388">
        <v>1</v>
      </c>
      <c r="N50" s="393">
        <v>1693159</v>
      </c>
      <c r="O50" s="388">
        <v>1</v>
      </c>
      <c r="P50" s="393">
        <v>50620</v>
      </c>
      <c r="Q50" s="388">
        <v>0</v>
      </c>
      <c r="R50" s="393">
        <v>-84655.64</v>
      </c>
      <c r="S50" s="388">
        <v>350</v>
      </c>
      <c r="T50" s="409">
        <v>0</v>
      </c>
      <c r="U50" s="388">
        <v>350</v>
      </c>
      <c r="V50" s="409">
        <v>1</v>
      </c>
      <c r="W50" s="388">
        <v>300</v>
      </c>
      <c r="X50" s="388">
        <v>1</v>
      </c>
      <c r="Y50" s="388">
        <v>0</v>
      </c>
      <c r="Z50" s="393">
        <v>81172.03</v>
      </c>
      <c r="AA50" s="393">
        <v>147.05077898550724</v>
      </c>
      <c r="AB50" s="409" t="s">
        <v>32</v>
      </c>
      <c r="AC50" s="409" t="s">
        <v>28</v>
      </c>
      <c r="AD50" s="409" t="s">
        <v>28</v>
      </c>
      <c r="AE50" s="409" t="s">
        <v>32</v>
      </c>
      <c r="AF50" s="409" t="s">
        <v>32</v>
      </c>
      <c r="AG50" s="409" t="s">
        <v>32</v>
      </c>
      <c r="AH50" s="455">
        <v>43221</v>
      </c>
      <c r="AI50" s="455">
        <v>43435</v>
      </c>
      <c r="AJ50" s="455">
        <v>43617</v>
      </c>
      <c r="AK50" s="393">
        <v>-819974</v>
      </c>
      <c r="AL50" s="393">
        <v>-197620</v>
      </c>
      <c r="AM50" s="421">
        <v>-164750</v>
      </c>
      <c r="AN50" s="421">
        <v>-197620.38</v>
      </c>
      <c r="AO50" s="388">
        <v>4300</v>
      </c>
      <c r="AP50" s="446">
        <v>3502.94</v>
      </c>
      <c r="AQ50" s="388" t="s">
        <v>24</v>
      </c>
      <c r="AR50" s="393" t="s">
        <v>24</v>
      </c>
      <c r="AS50" s="388" t="s">
        <v>24</v>
      </c>
      <c r="AT50" s="393" t="s">
        <v>24</v>
      </c>
      <c r="AU50" s="393">
        <v>252714.16</v>
      </c>
      <c r="AV50" s="393">
        <v>231966.22999999998</v>
      </c>
      <c r="AW50" s="393">
        <v>-20747.930000000022</v>
      </c>
      <c r="AX50" s="393">
        <v>155903.64000000001</v>
      </c>
      <c r="AY50" s="393">
        <v>387869.87</v>
      </c>
      <c r="AZ50" s="390">
        <v>182619.98</v>
      </c>
      <c r="BA50" s="390">
        <v>205249.88999999998</v>
      </c>
      <c r="BB50" s="387">
        <v>0.78726968145320131</v>
      </c>
      <c r="BC50" s="387">
        <v>0.47082796093442375</v>
      </c>
      <c r="BD50" s="457">
        <v>73404.789999999994</v>
      </c>
      <c r="BE50" s="810">
        <v>18.68</v>
      </c>
      <c r="BF50" s="391">
        <v>1.53</v>
      </c>
    </row>
    <row r="51" spans="1:58">
      <c r="A51" s="372">
        <v>13073076</v>
      </c>
      <c r="B51" s="371">
        <v>5355</v>
      </c>
      <c r="C51" s="371" t="s">
        <v>73</v>
      </c>
      <c r="D51" s="388">
        <v>1362</v>
      </c>
      <c r="E51" s="388">
        <v>-313300</v>
      </c>
      <c r="F51" s="393">
        <v>-122756</v>
      </c>
      <c r="G51" s="388">
        <v>0</v>
      </c>
      <c r="H51" s="393" t="s">
        <v>169</v>
      </c>
      <c r="I51" s="393">
        <v>-123077</v>
      </c>
      <c r="J51" s="388">
        <v>1</v>
      </c>
      <c r="K51" s="393">
        <v>162019.03</v>
      </c>
      <c r="L51" s="409">
        <v>2018</v>
      </c>
      <c r="M51" s="388">
        <v>1</v>
      </c>
      <c r="N51" s="393">
        <v>3060862</v>
      </c>
      <c r="O51" s="388">
        <v>0</v>
      </c>
      <c r="P51" s="393">
        <v>0</v>
      </c>
      <c r="Q51" s="388">
        <v>1</v>
      </c>
      <c r="R51" s="393">
        <v>164566.37</v>
      </c>
      <c r="S51" s="388">
        <v>270</v>
      </c>
      <c r="T51" s="409">
        <v>1</v>
      </c>
      <c r="U51" s="388">
        <v>325</v>
      </c>
      <c r="V51" s="409">
        <v>1</v>
      </c>
      <c r="W51" s="388">
        <v>300</v>
      </c>
      <c r="X51" s="388">
        <v>1</v>
      </c>
      <c r="Y51" s="388">
        <v>1</v>
      </c>
      <c r="Z51" s="393">
        <v>1426543.21</v>
      </c>
      <c r="AA51" s="393">
        <v>1047.3885535976506</v>
      </c>
      <c r="AB51" s="409" t="s">
        <v>32</v>
      </c>
      <c r="AC51" s="409" t="s">
        <v>28</v>
      </c>
      <c r="AD51" s="409" t="s">
        <v>28</v>
      </c>
      <c r="AE51" s="409" t="s">
        <v>32</v>
      </c>
      <c r="AF51" s="409" t="s">
        <v>32</v>
      </c>
      <c r="AG51" s="409" t="s">
        <v>32</v>
      </c>
      <c r="AH51" s="455">
        <v>43221</v>
      </c>
      <c r="AI51" s="455">
        <v>43435</v>
      </c>
      <c r="AJ51" s="455">
        <v>43617</v>
      </c>
      <c r="AK51" s="393">
        <v>-846913</v>
      </c>
      <c r="AL51" s="393">
        <v>-217981</v>
      </c>
      <c r="AM51" s="421">
        <v>-119600</v>
      </c>
      <c r="AN51" s="421">
        <v>162019.03</v>
      </c>
      <c r="AO51" s="388">
        <v>5600</v>
      </c>
      <c r="AP51" s="446">
        <v>4875.3900000000003</v>
      </c>
      <c r="AQ51" s="388" t="s">
        <v>24</v>
      </c>
      <c r="AR51" s="393" t="s">
        <v>24</v>
      </c>
      <c r="AS51" s="388" t="s">
        <v>24</v>
      </c>
      <c r="AT51" s="393" t="s">
        <v>24</v>
      </c>
      <c r="AU51" s="393">
        <v>644250.53</v>
      </c>
      <c r="AV51" s="393">
        <v>685461.64999999991</v>
      </c>
      <c r="AW51" s="393">
        <v>41211.119999999879</v>
      </c>
      <c r="AX51" s="393">
        <v>363341.48</v>
      </c>
      <c r="AY51" s="393">
        <v>1048803.1299999999</v>
      </c>
      <c r="AZ51" s="390">
        <v>514818.38</v>
      </c>
      <c r="BA51" s="390">
        <v>533984.74999999988</v>
      </c>
      <c r="BB51" s="387">
        <v>0.75105351262174924</v>
      </c>
      <c r="BC51" s="387">
        <v>0.49086274179978856</v>
      </c>
      <c r="BD51" s="457">
        <v>206932.85</v>
      </c>
      <c r="BE51" s="810">
        <v>18.68</v>
      </c>
      <c r="BF51" s="391">
        <v>4.87</v>
      </c>
    </row>
    <row r="52" spans="1:58">
      <c r="A52" s="372">
        <v>13073086</v>
      </c>
      <c r="B52" s="371">
        <v>5355</v>
      </c>
      <c r="C52" s="371" t="s">
        <v>74</v>
      </c>
      <c r="D52" s="388">
        <v>451</v>
      </c>
      <c r="E52" s="388">
        <v>-211750</v>
      </c>
      <c r="F52" s="393">
        <v>-237493</v>
      </c>
      <c r="G52" s="388">
        <v>0</v>
      </c>
      <c r="H52" s="393" t="s">
        <v>169</v>
      </c>
      <c r="I52" s="393">
        <v>-237942</v>
      </c>
      <c r="J52" s="388">
        <v>1</v>
      </c>
      <c r="K52" s="393">
        <v>591881.86</v>
      </c>
      <c r="L52" s="393" t="s">
        <v>169</v>
      </c>
      <c r="M52" s="388">
        <v>1</v>
      </c>
      <c r="N52" s="393">
        <v>3121508</v>
      </c>
      <c r="O52" s="388">
        <v>0</v>
      </c>
      <c r="P52" s="393">
        <v>0</v>
      </c>
      <c r="Q52" s="388">
        <v>1</v>
      </c>
      <c r="R52" s="393">
        <v>580589.71</v>
      </c>
      <c r="S52" s="388">
        <v>300</v>
      </c>
      <c r="T52" s="409">
        <v>0</v>
      </c>
      <c r="U52" s="388">
        <v>300</v>
      </c>
      <c r="V52" s="409">
        <v>1</v>
      </c>
      <c r="W52" s="388">
        <v>200</v>
      </c>
      <c r="X52" s="388">
        <v>1</v>
      </c>
      <c r="Y52" s="388">
        <v>0</v>
      </c>
      <c r="Z52" s="393">
        <v>0</v>
      </c>
      <c r="AA52" s="393">
        <v>0</v>
      </c>
      <c r="AB52" s="409" t="s">
        <v>32</v>
      </c>
      <c r="AC52" s="409" t="s">
        <v>28</v>
      </c>
      <c r="AD52" s="409" t="s">
        <v>28</v>
      </c>
      <c r="AE52" s="409" t="s">
        <v>32</v>
      </c>
      <c r="AF52" s="409" t="s">
        <v>32</v>
      </c>
      <c r="AG52" s="409" t="s">
        <v>32</v>
      </c>
      <c r="AH52" s="455">
        <v>43221</v>
      </c>
      <c r="AI52" s="455">
        <v>43435</v>
      </c>
      <c r="AJ52" s="455">
        <v>43617</v>
      </c>
      <c r="AK52" s="393">
        <v>-868768</v>
      </c>
      <c r="AL52" s="393">
        <v>0</v>
      </c>
      <c r="AM52" s="421">
        <v>-211750</v>
      </c>
      <c r="AN52" s="421">
        <v>591881.86</v>
      </c>
      <c r="AO52" s="388">
        <v>1300</v>
      </c>
      <c r="AP52" s="446">
        <v>1681.54</v>
      </c>
      <c r="AQ52" s="388" t="s">
        <v>24</v>
      </c>
      <c r="AR52" s="393" t="s">
        <v>24</v>
      </c>
      <c r="AS52" s="388" t="s">
        <v>24</v>
      </c>
      <c r="AT52" s="393" t="s">
        <v>24</v>
      </c>
      <c r="AU52" s="393">
        <v>419122.15</v>
      </c>
      <c r="AV52" s="393">
        <v>367256.29</v>
      </c>
      <c r="AW52" s="393">
        <v>-51865.860000000044</v>
      </c>
      <c r="AX52" s="393">
        <v>15508.5</v>
      </c>
      <c r="AY52" s="393">
        <v>382764.79</v>
      </c>
      <c r="AZ52" s="390">
        <v>233227.66</v>
      </c>
      <c r="BA52" s="390">
        <v>149537.12999999998</v>
      </c>
      <c r="BB52" s="387">
        <v>0.6350542287512625</v>
      </c>
      <c r="BC52" s="387">
        <v>0.60932370503566957</v>
      </c>
      <c r="BD52" s="457">
        <v>93745.83</v>
      </c>
      <c r="BE52" s="810">
        <v>18.68</v>
      </c>
      <c r="BF52" s="391">
        <v>0.91</v>
      </c>
    </row>
    <row r="53" spans="1:58">
      <c r="A53" s="372">
        <v>13073096</v>
      </c>
      <c r="B53" s="371">
        <v>5355</v>
      </c>
      <c r="C53" s="371" t="s">
        <v>75</v>
      </c>
      <c r="D53" s="388">
        <v>1792</v>
      </c>
      <c r="E53" s="388">
        <v>239730</v>
      </c>
      <c r="F53" s="393">
        <v>449943</v>
      </c>
      <c r="G53" s="388">
        <v>1</v>
      </c>
      <c r="H53" s="393">
        <v>77614</v>
      </c>
      <c r="I53" s="393" t="s">
        <v>169</v>
      </c>
      <c r="J53" s="388">
        <v>0</v>
      </c>
      <c r="K53" s="393" t="s">
        <v>169</v>
      </c>
      <c r="L53" s="409">
        <v>2015</v>
      </c>
      <c r="M53" s="388">
        <v>1</v>
      </c>
      <c r="N53" s="393">
        <v>7034025</v>
      </c>
      <c r="O53" s="388">
        <v>1</v>
      </c>
      <c r="P53" s="393">
        <v>141860</v>
      </c>
      <c r="Q53" s="388">
        <v>0</v>
      </c>
      <c r="R53" s="393">
        <v>-141860.79999999999</v>
      </c>
      <c r="S53" s="388">
        <v>400</v>
      </c>
      <c r="T53" s="409">
        <v>0</v>
      </c>
      <c r="U53" s="388">
        <v>350</v>
      </c>
      <c r="V53" s="409">
        <v>1</v>
      </c>
      <c r="W53" s="388">
        <v>350</v>
      </c>
      <c r="X53" s="388">
        <v>0</v>
      </c>
      <c r="Y53" s="388">
        <v>0</v>
      </c>
      <c r="Z53" s="393">
        <v>1371960.4300000002</v>
      </c>
      <c r="AA53" s="393">
        <v>765.60291852678586</v>
      </c>
      <c r="AB53" s="409" t="s">
        <v>32</v>
      </c>
      <c r="AC53" s="409" t="s">
        <v>28</v>
      </c>
      <c r="AD53" s="409" t="s">
        <v>28</v>
      </c>
      <c r="AE53" s="409" t="s">
        <v>32</v>
      </c>
      <c r="AF53" s="409" t="s">
        <v>32</v>
      </c>
      <c r="AG53" s="455">
        <v>42979</v>
      </c>
      <c r="AH53" s="455">
        <v>43221</v>
      </c>
      <c r="AI53" s="455">
        <v>43435</v>
      </c>
      <c r="AJ53" s="455">
        <v>43617</v>
      </c>
      <c r="AK53" s="393">
        <v>-1001370</v>
      </c>
      <c r="AL53" s="393">
        <v>-141861</v>
      </c>
      <c r="AM53" s="421">
        <v>449942.63</v>
      </c>
      <c r="AN53" s="421">
        <v>-141860.79</v>
      </c>
      <c r="AO53" s="388">
        <v>9500</v>
      </c>
      <c r="AP53" s="446">
        <v>9485.5300000000007</v>
      </c>
      <c r="AQ53" s="388" t="s">
        <v>24</v>
      </c>
      <c r="AR53" s="393" t="s">
        <v>24</v>
      </c>
      <c r="AS53" s="388" t="s">
        <v>24</v>
      </c>
      <c r="AT53" s="393" t="s">
        <v>24</v>
      </c>
      <c r="AU53" s="393">
        <v>640188.5</v>
      </c>
      <c r="AV53" s="393">
        <v>679215.77999999991</v>
      </c>
      <c r="AW53" s="393">
        <v>39027.279999999912</v>
      </c>
      <c r="AX53" s="393">
        <v>620206.27</v>
      </c>
      <c r="AY53" s="393">
        <v>1299422.0499999998</v>
      </c>
      <c r="AZ53" s="390">
        <v>584472.22</v>
      </c>
      <c r="BA53" s="390">
        <v>714949.82999999984</v>
      </c>
      <c r="BB53" s="387">
        <v>0.86051036682333859</v>
      </c>
      <c r="BC53" s="387">
        <v>0.44979398340977828</v>
      </c>
      <c r="BD53" s="457">
        <v>234931.26</v>
      </c>
      <c r="BE53" s="810">
        <v>18.68</v>
      </c>
      <c r="BF53" s="391">
        <v>3.96</v>
      </c>
    </row>
    <row r="54" spans="1:58">
      <c r="A54" s="372">
        <v>13073097</v>
      </c>
      <c r="B54" s="371">
        <v>5355</v>
      </c>
      <c r="C54" s="371" t="s">
        <v>76</v>
      </c>
      <c r="D54" s="388">
        <v>233</v>
      </c>
      <c r="E54" s="388">
        <v>-250850</v>
      </c>
      <c r="F54" s="393">
        <v>-97924</v>
      </c>
      <c r="G54" s="388">
        <v>0</v>
      </c>
      <c r="H54" s="393" t="s">
        <v>169</v>
      </c>
      <c r="I54" s="393">
        <v>-124793</v>
      </c>
      <c r="J54" s="388">
        <v>0</v>
      </c>
      <c r="K54" s="393" t="s">
        <v>169</v>
      </c>
      <c r="L54" s="409">
        <v>2014</v>
      </c>
      <c r="M54" s="388">
        <v>1</v>
      </c>
      <c r="N54" s="393">
        <v>731266</v>
      </c>
      <c r="O54" s="388">
        <v>1</v>
      </c>
      <c r="P54" s="393">
        <v>194183</v>
      </c>
      <c r="Q54" s="388">
        <v>0</v>
      </c>
      <c r="R54" s="393">
        <v>-127833.71</v>
      </c>
      <c r="S54" s="388">
        <v>300</v>
      </c>
      <c r="T54" s="409">
        <v>0</v>
      </c>
      <c r="U54" s="388">
        <v>300</v>
      </c>
      <c r="V54" s="409">
        <v>1</v>
      </c>
      <c r="W54" s="388">
        <v>250</v>
      </c>
      <c r="X54" s="388">
        <v>1</v>
      </c>
      <c r="Y54" s="388">
        <v>0</v>
      </c>
      <c r="Z54" s="393">
        <v>241278.82</v>
      </c>
      <c r="AA54" s="393">
        <v>1035.5314163090129</v>
      </c>
      <c r="AB54" s="409" t="s">
        <v>32</v>
      </c>
      <c r="AC54" s="409" t="s">
        <v>28</v>
      </c>
      <c r="AD54" s="409" t="s">
        <v>28</v>
      </c>
      <c r="AE54" s="409" t="s">
        <v>32</v>
      </c>
      <c r="AF54" s="409" t="s">
        <v>32</v>
      </c>
      <c r="AG54" s="409" t="s">
        <v>32</v>
      </c>
      <c r="AH54" s="455">
        <v>43221</v>
      </c>
      <c r="AI54" s="455">
        <v>43435</v>
      </c>
      <c r="AJ54" s="455">
        <v>43617</v>
      </c>
      <c r="AK54" s="393">
        <v>-462000</v>
      </c>
      <c r="AL54" s="393">
        <v>-127834</v>
      </c>
      <c r="AM54" s="421">
        <v>-97424.21</v>
      </c>
      <c r="AN54" s="421">
        <v>-127833.71</v>
      </c>
      <c r="AO54" s="388">
        <v>1100</v>
      </c>
      <c r="AP54" s="446">
        <v>1327.57</v>
      </c>
      <c r="AQ54" s="388" t="s">
        <v>24</v>
      </c>
      <c r="AR54" s="393" t="s">
        <v>24</v>
      </c>
      <c r="AS54" s="388" t="s">
        <v>24</v>
      </c>
      <c r="AT54" s="393" t="s">
        <v>24</v>
      </c>
      <c r="AU54" s="393">
        <v>160572.29</v>
      </c>
      <c r="AV54" s="393">
        <v>116446.97</v>
      </c>
      <c r="AW54" s="393">
        <v>-44125.320000000007</v>
      </c>
      <c r="AX54" s="393">
        <v>40149.72</v>
      </c>
      <c r="AY54" s="393">
        <v>156596.69</v>
      </c>
      <c r="AZ54" s="390">
        <v>110809.21</v>
      </c>
      <c r="BA54" s="390">
        <v>45787.479999999996</v>
      </c>
      <c r="BB54" s="387">
        <v>0.95158517220327854</v>
      </c>
      <c r="BC54" s="387">
        <v>0.7076088900729639</v>
      </c>
      <c r="BD54" s="457">
        <v>44539.97</v>
      </c>
      <c r="BE54" s="810">
        <v>18.68</v>
      </c>
      <c r="BF54" s="391">
        <v>1.81</v>
      </c>
    </row>
    <row r="55" spans="1:58">
      <c r="A55" s="372">
        <v>13073098</v>
      </c>
      <c r="B55" s="371">
        <v>5355</v>
      </c>
      <c r="C55" s="371" t="s">
        <v>77</v>
      </c>
      <c r="D55" s="388">
        <v>548</v>
      </c>
      <c r="E55" s="388">
        <v>-193500</v>
      </c>
      <c r="F55" s="393">
        <v>-56263</v>
      </c>
      <c r="G55" s="388">
        <v>0</v>
      </c>
      <c r="H55" s="393" t="s">
        <v>169</v>
      </c>
      <c r="I55" s="393">
        <v>-87805</v>
      </c>
      <c r="J55" s="388">
        <v>0</v>
      </c>
      <c r="K55" s="393" t="s">
        <v>169</v>
      </c>
      <c r="L55" s="409">
        <v>2016</v>
      </c>
      <c r="M55" s="388">
        <v>1</v>
      </c>
      <c r="N55" s="393">
        <v>2103291</v>
      </c>
      <c r="O55" s="388">
        <v>1</v>
      </c>
      <c r="P55" s="393">
        <v>1846</v>
      </c>
      <c r="Q55" s="388">
        <v>1</v>
      </c>
      <c r="R55" s="393">
        <v>171448.91</v>
      </c>
      <c r="S55" s="388">
        <v>300</v>
      </c>
      <c r="T55" s="409">
        <v>0</v>
      </c>
      <c r="U55" s="388">
        <v>300</v>
      </c>
      <c r="V55" s="409">
        <v>1</v>
      </c>
      <c r="W55" s="388">
        <v>300</v>
      </c>
      <c r="X55" s="388">
        <v>1</v>
      </c>
      <c r="Y55" s="388">
        <v>0</v>
      </c>
      <c r="Z55" s="393">
        <v>65532.61</v>
      </c>
      <c r="AA55" s="393">
        <v>119.58505474452555</v>
      </c>
      <c r="AB55" s="409" t="s">
        <v>32</v>
      </c>
      <c r="AC55" s="409" t="s">
        <v>28</v>
      </c>
      <c r="AD55" s="409" t="s">
        <v>28</v>
      </c>
      <c r="AE55" s="409" t="s">
        <v>32</v>
      </c>
      <c r="AF55" s="409" t="s">
        <v>32</v>
      </c>
      <c r="AG55" s="409" t="s">
        <v>32</v>
      </c>
      <c r="AH55" s="455">
        <v>43221</v>
      </c>
      <c r="AI55" s="455">
        <v>43435</v>
      </c>
      <c r="AJ55" s="455">
        <v>43617</v>
      </c>
      <c r="AK55" s="393">
        <v>-538254</v>
      </c>
      <c r="AL55" s="393">
        <v>-1846</v>
      </c>
      <c r="AM55" s="421">
        <v>-193500</v>
      </c>
      <c r="AN55" s="421">
        <v>-1845.76</v>
      </c>
      <c r="AO55" s="388">
        <v>3000</v>
      </c>
      <c r="AP55" s="446">
        <v>3069.14</v>
      </c>
      <c r="AQ55" s="388" t="s">
        <v>24</v>
      </c>
      <c r="AR55" s="393" t="s">
        <v>24</v>
      </c>
      <c r="AS55" s="388" t="s">
        <v>24</v>
      </c>
      <c r="AT55" s="393" t="s">
        <v>24</v>
      </c>
      <c r="AU55" s="393">
        <v>379165.9</v>
      </c>
      <c r="AV55" s="393">
        <v>385587.29000000004</v>
      </c>
      <c r="AW55" s="393">
        <v>6421.390000000014</v>
      </c>
      <c r="AX55" s="393">
        <v>78689.59</v>
      </c>
      <c r="AY55" s="393">
        <v>464276.88</v>
      </c>
      <c r="AZ55" s="390">
        <v>238969.16</v>
      </c>
      <c r="BA55" s="390">
        <v>225307.72</v>
      </c>
      <c r="BB55" s="387">
        <v>0.61975372684094432</v>
      </c>
      <c r="BC55" s="387">
        <v>0.51471259994682483</v>
      </c>
      <c r="BD55" s="457">
        <v>960533.8</v>
      </c>
      <c r="BE55" s="810">
        <v>18.68</v>
      </c>
      <c r="BF55" s="391">
        <v>2.95</v>
      </c>
    </row>
    <row r="56" spans="1:58">
      <c r="A56" s="372">
        <v>13073023</v>
      </c>
      <c r="B56" s="371">
        <v>5356</v>
      </c>
      <c r="C56" s="371" t="s">
        <v>78</v>
      </c>
      <c r="D56" s="388">
        <v>702</v>
      </c>
      <c r="E56" s="388">
        <v>-145800</v>
      </c>
      <c r="F56" s="393">
        <v>-84560.65</v>
      </c>
      <c r="G56" s="388">
        <v>0</v>
      </c>
      <c r="H56" s="393">
        <v>0</v>
      </c>
      <c r="I56" s="393">
        <v>-80729.97</v>
      </c>
      <c r="J56" s="388">
        <v>0</v>
      </c>
      <c r="K56" s="393">
        <v>0</v>
      </c>
      <c r="L56" s="409">
        <v>2012</v>
      </c>
      <c r="M56" s="388">
        <v>0</v>
      </c>
      <c r="N56" s="393">
        <v>0</v>
      </c>
      <c r="O56" s="388">
        <v>1</v>
      </c>
      <c r="P56" s="393">
        <v>902432.07</v>
      </c>
      <c r="Q56" s="388">
        <v>0</v>
      </c>
      <c r="R56" s="393">
        <v>0</v>
      </c>
      <c r="S56" s="388">
        <v>300</v>
      </c>
      <c r="T56" s="409">
        <v>0</v>
      </c>
      <c r="U56" s="388">
        <v>350</v>
      </c>
      <c r="V56" s="409">
        <v>1</v>
      </c>
      <c r="W56" s="388">
        <v>305</v>
      </c>
      <c r="X56" s="388">
        <v>1</v>
      </c>
      <c r="Y56" s="388">
        <v>0</v>
      </c>
      <c r="Z56" s="393">
        <v>86919.55</v>
      </c>
      <c r="AA56" s="393">
        <v>123.8170227920228</v>
      </c>
      <c r="AB56" s="409" t="s">
        <v>32</v>
      </c>
      <c r="AC56" s="409" t="s">
        <v>28</v>
      </c>
      <c r="AD56" s="409" t="s">
        <v>28</v>
      </c>
      <c r="AE56" s="409" t="s">
        <v>32</v>
      </c>
      <c r="AF56" s="409" t="s">
        <v>32</v>
      </c>
      <c r="AG56" s="409" t="s">
        <v>32</v>
      </c>
      <c r="AH56" s="407" t="s">
        <v>32</v>
      </c>
      <c r="AI56" s="407" t="s">
        <v>32</v>
      </c>
      <c r="AJ56" s="407" t="s">
        <v>32</v>
      </c>
      <c r="AK56" s="393">
        <v>-735153.75</v>
      </c>
      <c r="AL56" s="393">
        <v>-902432.07</v>
      </c>
      <c r="AM56" s="421">
        <v>-84560.65</v>
      </c>
      <c r="AN56" s="421">
        <v>-902432.07</v>
      </c>
      <c r="AO56" s="388">
        <v>8800</v>
      </c>
      <c r="AP56" s="446">
        <v>6710.58</v>
      </c>
      <c r="AQ56" s="388">
        <v>0</v>
      </c>
      <c r="AR56" s="393">
        <v>0</v>
      </c>
      <c r="AS56" s="388">
        <v>0</v>
      </c>
      <c r="AT56" s="421">
        <v>0</v>
      </c>
      <c r="AU56" s="393">
        <v>261228.41</v>
      </c>
      <c r="AV56" s="393">
        <v>272201.61</v>
      </c>
      <c r="AW56" s="393">
        <v>10973.199999999983</v>
      </c>
      <c r="AX56" s="393">
        <v>249266.81</v>
      </c>
      <c r="AY56" s="393">
        <v>521468.42</v>
      </c>
      <c r="AZ56" s="393">
        <v>240750.75</v>
      </c>
      <c r="BA56" s="393">
        <v>280717.67</v>
      </c>
      <c r="BB56" s="393">
        <v>88.445747988044602</v>
      </c>
      <c r="BC56" s="393">
        <v>46.167848476807094</v>
      </c>
      <c r="BD56" s="393">
        <v>110564.58</v>
      </c>
      <c r="BE56" s="812">
        <v>21.346</v>
      </c>
      <c r="BF56" s="391">
        <v>0.85</v>
      </c>
    </row>
    <row r="57" spans="1:58">
      <c r="A57" s="372">
        <v>13073090</v>
      </c>
      <c r="B57" s="371">
        <v>5356</v>
      </c>
      <c r="C57" s="371" t="s">
        <v>79</v>
      </c>
      <c r="D57" s="388">
        <v>5108</v>
      </c>
      <c r="E57" s="388">
        <v>-156000</v>
      </c>
      <c r="F57" s="393">
        <v>687219.88</v>
      </c>
      <c r="G57" s="388">
        <v>1</v>
      </c>
      <c r="H57" s="393">
        <v>1107283.5900000001</v>
      </c>
      <c r="I57" s="393">
        <v>0</v>
      </c>
      <c r="J57" s="388">
        <v>1</v>
      </c>
      <c r="K57" s="393">
        <v>2072495.59</v>
      </c>
      <c r="L57" s="409" t="s">
        <v>24</v>
      </c>
      <c r="M57" s="388">
        <v>1</v>
      </c>
      <c r="N57" s="393">
        <v>448025.14</v>
      </c>
      <c r="O57" s="388">
        <v>0</v>
      </c>
      <c r="P57" s="393">
        <v>0</v>
      </c>
      <c r="Q57" s="388">
        <v>1</v>
      </c>
      <c r="R57" s="393">
        <v>2072495.59</v>
      </c>
      <c r="S57" s="388">
        <v>350</v>
      </c>
      <c r="T57" s="409">
        <v>0</v>
      </c>
      <c r="U57" s="388">
        <v>400</v>
      </c>
      <c r="V57" s="409">
        <v>0</v>
      </c>
      <c r="W57" s="388">
        <v>350</v>
      </c>
      <c r="X57" s="388">
        <v>0</v>
      </c>
      <c r="Y57" s="388">
        <v>0</v>
      </c>
      <c r="Z57" s="393">
        <v>508926.59</v>
      </c>
      <c r="AA57" s="393">
        <v>99.633240015661713</v>
      </c>
      <c r="AB57" s="409" t="s">
        <v>32</v>
      </c>
      <c r="AC57" s="409" t="s">
        <v>32</v>
      </c>
      <c r="AD57" s="409" t="s">
        <v>28</v>
      </c>
      <c r="AE57" s="409" t="s">
        <v>32</v>
      </c>
      <c r="AF57" s="409" t="s">
        <v>32</v>
      </c>
      <c r="AG57" s="409" t="s">
        <v>32</v>
      </c>
      <c r="AH57" s="407" t="s">
        <v>32</v>
      </c>
      <c r="AI57" s="407" t="s">
        <v>32</v>
      </c>
      <c r="AJ57" s="407" t="s">
        <v>32</v>
      </c>
      <c r="AK57" s="393">
        <v>0</v>
      </c>
      <c r="AL57" s="393">
        <v>2072495.59</v>
      </c>
      <c r="AM57" s="460">
        <v>687219.88</v>
      </c>
      <c r="AN57" s="421">
        <v>2072495.59</v>
      </c>
      <c r="AO57" s="388">
        <v>41000</v>
      </c>
      <c r="AP57" s="446">
        <v>40866.65</v>
      </c>
      <c r="AQ57" s="388">
        <v>0</v>
      </c>
      <c r="AR57" s="393">
        <v>0</v>
      </c>
      <c r="AS57" s="388">
        <v>0</v>
      </c>
      <c r="AT57" s="421">
        <v>0</v>
      </c>
      <c r="AU57" s="393">
        <v>2747741.91</v>
      </c>
      <c r="AV57" s="393">
        <v>2845380.26</v>
      </c>
      <c r="AW57" s="393">
        <v>97638.349999999627</v>
      </c>
      <c r="AX57" s="393">
        <v>1209466.0900000001</v>
      </c>
      <c r="AY57" s="393">
        <v>4054846.3499999996</v>
      </c>
      <c r="AZ57" s="393">
        <v>1965599.32</v>
      </c>
      <c r="BA57" s="393">
        <v>2089247.0299999996</v>
      </c>
      <c r="BB57" s="393">
        <v>69.080373812672775</v>
      </c>
      <c r="BC57" s="393">
        <v>48.475309551495094</v>
      </c>
      <c r="BD57" s="393">
        <v>902699.8</v>
      </c>
      <c r="BE57" s="812">
        <v>21.346</v>
      </c>
      <c r="BF57" s="391">
        <v>1.37</v>
      </c>
    </row>
    <row r="58" spans="1:58">
      <c r="A58" s="372">
        <v>13073102</v>
      </c>
      <c r="B58" s="371">
        <v>5356</v>
      </c>
      <c r="C58" s="371" t="s">
        <v>80</v>
      </c>
      <c r="D58" s="388">
        <v>1148</v>
      </c>
      <c r="E58" s="388">
        <v>81800</v>
      </c>
      <c r="F58" s="393">
        <v>29093.14</v>
      </c>
      <c r="G58" s="388">
        <v>1</v>
      </c>
      <c r="H58" s="393">
        <v>145960.68</v>
      </c>
      <c r="I58" s="393">
        <v>0</v>
      </c>
      <c r="J58" s="388">
        <v>0</v>
      </c>
      <c r="K58" s="393">
        <v>0</v>
      </c>
      <c r="L58" s="409">
        <v>2014</v>
      </c>
      <c r="M58" s="388">
        <v>0</v>
      </c>
      <c r="N58" s="393">
        <v>0</v>
      </c>
      <c r="O58" s="388">
        <v>1</v>
      </c>
      <c r="P58" s="393">
        <v>57477.08</v>
      </c>
      <c r="Q58" s="388">
        <v>0</v>
      </c>
      <c r="R58" s="393">
        <v>0</v>
      </c>
      <c r="S58" s="388">
        <v>300</v>
      </c>
      <c r="T58" s="409">
        <v>0</v>
      </c>
      <c r="U58" s="388">
        <v>350</v>
      </c>
      <c r="V58" s="409">
        <v>1</v>
      </c>
      <c r="W58" s="388">
        <v>315</v>
      </c>
      <c r="X58" s="388">
        <v>1</v>
      </c>
      <c r="Y58" s="388">
        <v>0</v>
      </c>
      <c r="Z58" s="393">
        <v>44546.36</v>
      </c>
      <c r="AA58" s="393">
        <v>38.803449477351919</v>
      </c>
      <c r="AB58" s="409" t="s">
        <v>32</v>
      </c>
      <c r="AC58" s="409" t="s">
        <v>28</v>
      </c>
      <c r="AD58" s="409" t="s">
        <v>28</v>
      </c>
      <c r="AE58" s="409" t="s">
        <v>32</v>
      </c>
      <c r="AF58" s="409" t="s">
        <v>32</v>
      </c>
      <c r="AG58" s="409" t="s">
        <v>32</v>
      </c>
      <c r="AH58" s="407" t="s">
        <v>32</v>
      </c>
      <c r="AI58" s="407" t="s">
        <v>32</v>
      </c>
      <c r="AJ58" s="407" t="s">
        <v>32</v>
      </c>
      <c r="AK58" s="393">
        <v>-1114716.56</v>
      </c>
      <c r="AL58" s="393">
        <v>-57477.08</v>
      </c>
      <c r="AM58" s="421">
        <v>29093.14</v>
      </c>
      <c r="AN58" s="421">
        <v>-57477.08</v>
      </c>
      <c r="AO58" s="388">
        <v>5000</v>
      </c>
      <c r="AP58" s="446">
        <v>4646.57</v>
      </c>
      <c r="AQ58" s="388">
        <v>0</v>
      </c>
      <c r="AR58" s="393">
        <v>0</v>
      </c>
      <c r="AS58" s="388">
        <v>0</v>
      </c>
      <c r="AT58" s="421">
        <v>0</v>
      </c>
      <c r="AU58" s="393">
        <v>521711.81</v>
      </c>
      <c r="AV58" s="393">
        <v>561300.43999999994</v>
      </c>
      <c r="AW58" s="393">
        <v>39588.629999999946</v>
      </c>
      <c r="AX58" s="393">
        <v>316374.76</v>
      </c>
      <c r="AY58" s="393">
        <v>877675.2</v>
      </c>
      <c r="AZ58" s="393">
        <v>413182.15</v>
      </c>
      <c r="BA58" s="393">
        <v>464493.04999999993</v>
      </c>
      <c r="BB58" s="393">
        <v>73.611584911638417</v>
      </c>
      <c r="BC58" s="393">
        <v>47.076885617823088</v>
      </c>
      <c r="BD58" s="393">
        <v>189753.55</v>
      </c>
      <c r="BE58" s="812">
        <v>21.346</v>
      </c>
      <c r="BF58" s="391">
        <v>0.83</v>
      </c>
    </row>
    <row r="59" spans="1:58">
      <c r="A59" s="372">
        <v>13073006</v>
      </c>
      <c r="B59" s="371">
        <v>5357</v>
      </c>
      <c r="C59" s="371" t="s">
        <v>81</v>
      </c>
      <c r="D59" s="414">
        <v>883</v>
      </c>
      <c r="E59" s="414">
        <v>223380</v>
      </c>
      <c r="F59" s="396">
        <v>328851.5</v>
      </c>
      <c r="G59" s="414">
        <v>1</v>
      </c>
      <c r="H59" s="396">
        <v>144180</v>
      </c>
      <c r="I59" s="396" t="s">
        <v>24</v>
      </c>
      <c r="J59" s="414">
        <v>1</v>
      </c>
      <c r="K59" s="396">
        <v>680987</v>
      </c>
      <c r="L59" s="402" t="s">
        <v>24</v>
      </c>
      <c r="M59" s="414">
        <v>0</v>
      </c>
      <c r="N59" s="396">
        <v>0</v>
      </c>
      <c r="O59" s="414">
        <v>0</v>
      </c>
      <c r="P59" s="396">
        <v>0</v>
      </c>
      <c r="Q59" s="414">
        <v>1</v>
      </c>
      <c r="R59" s="396">
        <v>660370.41</v>
      </c>
      <c r="S59" s="414">
        <v>300</v>
      </c>
      <c r="T59" s="402">
        <v>0</v>
      </c>
      <c r="U59" s="414">
        <v>350</v>
      </c>
      <c r="V59" s="402">
        <v>1</v>
      </c>
      <c r="W59" s="414">
        <v>400</v>
      </c>
      <c r="X59" s="414">
        <v>0</v>
      </c>
      <c r="Y59" s="414">
        <v>0</v>
      </c>
      <c r="Z59" s="396">
        <v>815801</v>
      </c>
      <c r="AA59" s="396">
        <v>923.9</v>
      </c>
      <c r="AB59" s="396" t="s">
        <v>82</v>
      </c>
      <c r="AC59" s="396" t="s">
        <v>82</v>
      </c>
      <c r="AD59" s="396" t="s">
        <v>82</v>
      </c>
      <c r="AE59" s="402">
        <v>2018</v>
      </c>
      <c r="AF59" s="402">
        <v>2020</v>
      </c>
      <c r="AG59" s="402">
        <v>2020</v>
      </c>
      <c r="AH59" s="402">
        <v>2019</v>
      </c>
      <c r="AI59" s="402">
        <v>2019</v>
      </c>
      <c r="AJ59" s="402">
        <v>2020</v>
      </c>
      <c r="AK59" s="393" t="s">
        <v>24</v>
      </c>
      <c r="AL59" s="393" t="s">
        <v>24</v>
      </c>
      <c r="AM59" s="422">
        <v>328851.5</v>
      </c>
      <c r="AN59" s="422">
        <v>933706.88</v>
      </c>
      <c r="AO59" s="414">
        <v>1500</v>
      </c>
      <c r="AP59" s="448">
        <v>1550</v>
      </c>
      <c r="AQ59" s="414">
        <v>0</v>
      </c>
      <c r="AR59" s="396">
        <v>0</v>
      </c>
      <c r="AS59" s="414">
        <v>22400</v>
      </c>
      <c r="AT59" s="422">
        <v>35704.720000000001</v>
      </c>
      <c r="AU59" s="396">
        <v>501571</v>
      </c>
      <c r="AV59" s="396">
        <v>707018.54</v>
      </c>
      <c r="AW59" s="396">
        <v>205447.54000000004</v>
      </c>
      <c r="AX59" s="396">
        <v>218809.56000000006</v>
      </c>
      <c r="AY59" s="396">
        <v>925828.10000000009</v>
      </c>
      <c r="AZ59" s="396">
        <v>315357.10427200003</v>
      </c>
      <c r="BA59" s="396">
        <v>610470.99572800007</v>
      </c>
      <c r="BB59" s="395">
        <v>0.44603795576845834</v>
      </c>
      <c r="BC59" s="395">
        <v>0.34062165997337951</v>
      </c>
      <c r="BD59" s="422">
        <v>156881.99794974495</v>
      </c>
      <c r="BE59" s="813">
        <v>23.1225971</v>
      </c>
      <c r="BF59" s="391">
        <v>4.92</v>
      </c>
    </row>
    <row r="60" spans="1:58">
      <c r="A60" s="372">
        <v>13073026</v>
      </c>
      <c r="B60" s="371">
        <v>5357</v>
      </c>
      <c r="C60" s="371" t="s">
        <v>83</v>
      </c>
      <c r="D60" s="414">
        <v>388</v>
      </c>
      <c r="E60" s="414">
        <v>22950</v>
      </c>
      <c r="F60" s="396">
        <v>84814.33</v>
      </c>
      <c r="G60" s="414">
        <v>1</v>
      </c>
      <c r="H60" s="396">
        <v>22150</v>
      </c>
      <c r="I60" s="396" t="s">
        <v>24</v>
      </c>
      <c r="J60" s="414">
        <v>0</v>
      </c>
      <c r="K60" s="396" t="s">
        <v>24</v>
      </c>
      <c r="L60" s="402">
        <v>2012</v>
      </c>
      <c r="M60" s="414">
        <v>0</v>
      </c>
      <c r="N60" s="396">
        <v>0</v>
      </c>
      <c r="O60" s="414">
        <v>0</v>
      </c>
      <c r="P60" s="396">
        <v>0</v>
      </c>
      <c r="Q60" s="414">
        <v>1</v>
      </c>
      <c r="R60" s="396">
        <v>199652.67</v>
      </c>
      <c r="S60" s="414">
        <v>400</v>
      </c>
      <c r="T60" s="402">
        <v>0</v>
      </c>
      <c r="U60" s="414">
        <v>450</v>
      </c>
      <c r="V60" s="402">
        <v>0</v>
      </c>
      <c r="W60" s="414">
        <v>400</v>
      </c>
      <c r="X60" s="414">
        <v>0</v>
      </c>
      <c r="Y60" s="414">
        <v>0</v>
      </c>
      <c r="Z60" s="396">
        <v>6938.11</v>
      </c>
      <c r="AA60" s="396">
        <v>17.88</v>
      </c>
      <c r="AB60" s="396" t="s">
        <v>182</v>
      </c>
      <c r="AC60" s="396" t="s">
        <v>182</v>
      </c>
      <c r="AD60" s="396" t="s">
        <v>82</v>
      </c>
      <c r="AE60" s="402">
        <v>2018</v>
      </c>
      <c r="AF60" s="402">
        <v>2019</v>
      </c>
      <c r="AG60" s="402">
        <v>2019</v>
      </c>
      <c r="AH60" s="402">
        <v>2019</v>
      </c>
      <c r="AI60" s="402">
        <v>2019</v>
      </c>
      <c r="AJ60" s="402">
        <v>2019</v>
      </c>
      <c r="AK60" s="393">
        <v>150786.07</v>
      </c>
      <c r="AL60" s="393">
        <v>142324.43</v>
      </c>
      <c r="AM60" s="422">
        <v>84814.33</v>
      </c>
      <c r="AN60" s="422">
        <v>215147.56</v>
      </c>
      <c r="AO60" s="414">
        <v>1700</v>
      </c>
      <c r="AP60" s="448">
        <v>1742.51</v>
      </c>
      <c r="AQ60" s="414">
        <v>0</v>
      </c>
      <c r="AR60" s="396">
        <v>0</v>
      </c>
      <c r="AS60" s="414">
        <v>25900</v>
      </c>
      <c r="AT60" s="422">
        <v>35710.83</v>
      </c>
      <c r="AU60" s="396">
        <v>200853</v>
      </c>
      <c r="AV60" s="396">
        <v>260940.49</v>
      </c>
      <c r="AW60" s="396">
        <v>60087.489999999991</v>
      </c>
      <c r="AX60" s="396">
        <v>96963.03</v>
      </c>
      <c r="AY60" s="396">
        <v>366745.81</v>
      </c>
      <c r="AZ60" s="396">
        <v>131971.17063200002</v>
      </c>
      <c r="BA60" s="396">
        <v>234774.63936799997</v>
      </c>
      <c r="BB60" s="395">
        <v>0.50575198441606373</v>
      </c>
      <c r="BC60" s="395">
        <v>0.35984370382309216</v>
      </c>
      <c r="BD60" s="422">
        <v>65652.241982338397</v>
      </c>
      <c r="BE60" s="813">
        <v>23.1225971</v>
      </c>
      <c r="BF60" s="391">
        <v>0.21</v>
      </c>
    </row>
    <row r="61" spans="1:58">
      <c r="A61" s="372">
        <v>13073031</v>
      </c>
      <c r="B61" s="371">
        <v>5357</v>
      </c>
      <c r="C61" s="371" t="s">
        <v>84</v>
      </c>
      <c r="D61" s="414">
        <v>1238</v>
      </c>
      <c r="E61" s="414">
        <v>108880</v>
      </c>
      <c r="F61" s="396">
        <v>33204.28</v>
      </c>
      <c r="G61" s="1034">
        <v>0</v>
      </c>
      <c r="H61" s="396">
        <v>69530</v>
      </c>
      <c r="I61" s="396" t="s">
        <v>24</v>
      </c>
      <c r="J61" s="414">
        <v>1</v>
      </c>
      <c r="K61" s="396">
        <v>296537</v>
      </c>
      <c r="L61" s="402" t="s">
        <v>24</v>
      </c>
      <c r="M61" s="414">
        <v>0</v>
      </c>
      <c r="N61" s="396">
        <v>0</v>
      </c>
      <c r="O61" s="414">
        <v>1</v>
      </c>
      <c r="P61" s="396">
        <v>258545</v>
      </c>
      <c r="Q61" s="414">
        <v>1</v>
      </c>
      <c r="R61" s="396">
        <v>60197.31</v>
      </c>
      <c r="S61" s="414">
        <v>300</v>
      </c>
      <c r="T61" s="402">
        <v>0</v>
      </c>
      <c r="U61" s="414">
        <v>400</v>
      </c>
      <c r="V61" s="402">
        <v>0</v>
      </c>
      <c r="W61" s="414">
        <v>400</v>
      </c>
      <c r="X61" s="414">
        <v>0</v>
      </c>
      <c r="Y61" s="414">
        <v>0</v>
      </c>
      <c r="Z61" s="396">
        <v>1219218</v>
      </c>
      <c r="AA61" s="396">
        <v>984.83</v>
      </c>
      <c r="AB61" s="396" t="s">
        <v>182</v>
      </c>
      <c r="AC61" s="396" t="s">
        <v>182</v>
      </c>
      <c r="AD61" s="396" t="s">
        <v>82</v>
      </c>
      <c r="AE61" s="402">
        <v>2018</v>
      </c>
      <c r="AF61" s="402">
        <v>2020</v>
      </c>
      <c r="AG61" s="402">
        <v>2020</v>
      </c>
      <c r="AH61" s="402">
        <v>2021</v>
      </c>
      <c r="AI61" s="402">
        <v>2021</v>
      </c>
      <c r="AJ61" s="402">
        <v>2021</v>
      </c>
      <c r="AK61" s="393" t="s">
        <v>24</v>
      </c>
      <c r="AL61" s="393" t="s">
        <v>24</v>
      </c>
      <c r="AM61" s="422">
        <v>33204.28</v>
      </c>
      <c r="AN61" s="422">
        <v>61156.32</v>
      </c>
      <c r="AO61" s="414">
        <v>3600</v>
      </c>
      <c r="AP61" s="448">
        <v>3221.51</v>
      </c>
      <c r="AQ61" s="414">
        <v>0</v>
      </c>
      <c r="AR61" s="396">
        <v>0</v>
      </c>
      <c r="AS61" s="414">
        <v>17000</v>
      </c>
      <c r="AT61" s="422">
        <v>8160.65</v>
      </c>
      <c r="AU61" s="396">
        <v>881195</v>
      </c>
      <c r="AV61" s="396">
        <v>1187943.0699999998</v>
      </c>
      <c r="AW61" s="396">
        <v>306748.06999999983</v>
      </c>
      <c r="AX61" s="396">
        <v>185376.48</v>
      </c>
      <c r="AY61" s="396">
        <v>1373319.5499999998</v>
      </c>
      <c r="AZ61" s="396">
        <v>459808.14560799999</v>
      </c>
      <c r="BA61" s="396">
        <v>913511.40439199982</v>
      </c>
      <c r="BB61" s="395">
        <v>0.38706244198048989</v>
      </c>
      <c r="BC61" s="395">
        <v>0.33481511685171894</v>
      </c>
      <c r="BD61" s="422">
        <v>228742.6526289139</v>
      </c>
      <c r="BE61" s="813">
        <v>23.1225971</v>
      </c>
      <c r="BF61" s="391" t="s">
        <v>24</v>
      </c>
    </row>
    <row r="62" spans="1:58">
      <c r="A62" s="372">
        <v>13073048</v>
      </c>
      <c r="B62" s="371">
        <v>5357</v>
      </c>
      <c r="C62" s="371" t="s">
        <v>85</v>
      </c>
      <c r="D62" s="414">
        <v>405</v>
      </c>
      <c r="E62" s="414">
        <v>-78750</v>
      </c>
      <c r="F62" s="396">
        <v>34280.230000000003</v>
      </c>
      <c r="G62" s="1034">
        <v>1</v>
      </c>
      <c r="H62" s="396" t="s">
        <v>24</v>
      </c>
      <c r="I62" s="396">
        <v>87450</v>
      </c>
      <c r="J62" s="414">
        <v>0</v>
      </c>
      <c r="K62" s="396" t="s">
        <v>24</v>
      </c>
      <c r="L62" s="402">
        <v>2015</v>
      </c>
      <c r="M62" s="414">
        <v>0</v>
      </c>
      <c r="N62" s="396">
        <v>0</v>
      </c>
      <c r="O62" s="414">
        <v>1</v>
      </c>
      <c r="P62" s="396">
        <v>62047</v>
      </c>
      <c r="Q62" s="414">
        <v>0</v>
      </c>
      <c r="R62" s="396" t="s">
        <v>24</v>
      </c>
      <c r="S62" s="414">
        <v>350</v>
      </c>
      <c r="T62" s="402">
        <v>0</v>
      </c>
      <c r="U62" s="414">
        <v>400</v>
      </c>
      <c r="V62" s="402">
        <v>0</v>
      </c>
      <c r="W62" s="414">
        <v>400</v>
      </c>
      <c r="X62" s="414">
        <v>0</v>
      </c>
      <c r="Y62" s="414">
        <v>0</v>
      </c>
      <c r="Z62" s="396">
        <v>247505.77</v>
      </c>
      <c r="AA62" s="396">
        <v>611.13</v>
      </c>
      <c r="AB62" s="396" t="s">
        <v>182</v>
      </c>
      <c r="AC62" s="396" t="s">
        <v>182</v>
      </c>
      <c r="AD62" s="396" t="s">
        <v>82</v>
      </c>
      <c r="AE62" s="402">
        <v>2018</v>
      </c>
      <c r="AF62" s="402">
        <v>2020</v>
      </c>
      <c r="AG62" s="402">
        <v>2020</v>
      </c>
      <c r="AH62" s="402">
        <v>2020</v>
      </c>
      <c r="AI62" s="402">
        <v>2021</v>
      </c>
      <c r="AJ62" s="402">
        <v>2021</v>
      </c>
      <c r="AK62" s="393" t="s">
        <v>24</v>
      </c>
      <c r="AL62" s="393" t="s">
        <v>24</v>
      </c>
      <c r="AM62" s="422">
        <v>34280.230000000003</v>
      </c>
      <c r="AN62" s="422">
        <v>-3248.84</v>
      </c>
      <c r="AO62" s="414">
        <v>1000</v>
      </c>
      <c r="AP62" s="448">
        <v>1934.46</v>
      </c>
      <c r="AQ62" s="414">
        <v>0</v>
      </c>
      <c r="AR62" s="396">
        <v>0</v>
      </c>
      <c r="AS62" s="414">
        <v>19600</v>
      </c>
      <c r="AT62" s="422">
        <v>15091.12</v>
      </c>
      <c r="AU62" s="396">
        <v>131993</v>
      </c>
      <c r="AV62" s="396">
        <v>171553.24</v>
      </c>
      <c r="AW62" s="396">
        <v>39560.239999999991</v>
      </c>
      <c r="AX62" s="396">
        <v>156110.28000000003</v>
      </c>
      <c r="AY62" s="396">
        <v>327663.52</v>
      </c>
      <c r="AZ62" s="396">
        <v>120007.19539199999</v>
      </c>
      <c r="BA62" s="396">
        <v>207656.32460800002</v>
      </c>
      <c r="BB62" s="395">
        <v>0.69953324922338977</v>
      </c>
      <c r="BC62" s="395">
        <v>0.36625131595973814</v>
      </c>
      <c r="BD62" s="422">
        <v>59700.473927499843</v>
      </c>
      <c r="BE62" s="813">
        <v>23.1225971</v>
      </c>
      <c r="BF62" s="391">
        <v>0.7</v>
      </c>
    </row>
    <row r="63" spans="1:58">
      <c r="A63" s="372">
        <v>13073056</v>
      </c>
      <c r="B63" s="371">
        <v>5357</v>
      </c>
      <c r="C63" s="371" t="s">
        <v>86</v>
      </c>
      <c r="D63" s="414">
        <v>603</v>
      </c>
      <c r="E63" s="414">
        <v>-192700</v>
      </c>
      <c r="F63" s="396">
        <v>80643.960000000006</v>
      </c>
      <c r="G63" s="1034">
        <v>1</v>
      </c>
      <c r="H63" s="396" t="s">
        <v>24</v>
      </c>
      <c r="I63" s="396">
        <v>201400</v>
      </c>
      <c r="J63" s="414">
        <v>0</v>
      </c>
      <c r="K63" s="396" t="s">
        <v>24</v>
      </c>
      <c r="L63" s="402">
        <v>2016</v>
      </c>
      <c r="M63" s="414">
        <v>0</v>
      </c>
      <c r="N63" s="396">
        <v>0</v>
      </c>
      <c r="O63" s="414">
        <v>1</v>
      </c>
      <c r="P63" s="396">
        <v>248107</v>
      </c>
      <c r="Q63" s="414">
        <v>0</v>
      </c>
      <c r="R63" s="396" t="s">
        <v>24</v>
      </c>
      <c r="S63" s="414">
        <v>350</v>
      </c>
      <c r="T63" s="402">
        <v>0</v>
      </c>
      <c r="U63" s="414">
        <v>400</v>
      </c>
      <c r="V63" s="402">
        <v>0</v>
      </c>
      <c r="W63" s="414">
        <v>320</v>
      </c>
      <c r="X63" s="414">
        <v>1</v>
      </c>
      <c r="Y63" s="414">
        <v>0</v>
      </c>
      <c r="Z63" s="396">
        <v>218765.83</v>
      </c>
      <c r="AA63" s="396">
        <v>362.8</v>
      </c>
      <c r="AB63" s="396" t="s">
        <v>82</v>
      </c>
      <c r="AC63" s="396" t="s">
        <v>82</v>
      </c>
      <c r="AD63" s="396" t="s">
        <v>82</v>
      </c>
      <c r="AE63" s="402">
        <v>2018</v>
      </c>
      <c r="AF63" s="402">
        <v>2019</v>
      </c>
      <c r="AG63" s="402">
        <v>2019</v>
      </c>
      <c r="AH63" s="402">
        <v>2019</v>
      </c>
      <c r="AI63" s="402">
        <v>2019</v>
      </c>
      <c r="AJ63" s="402">
        <v>2019</v>
      </c>
      <c r="AK63" s="393">
        <v>168949.14</v>
      </c>
      <c r="AL63" s="393">
        <v>-123308.08</v>
      </c>
      <c r="AM63" s="422">
        <v>80643.960000000006</v>
      </c>
      <c r="AN63" s="422">
        <v>-859591.47</v>
      </c>
      <c r="AO63" s="414">
        <v>800</v>
      </c>
      <c r="AP63" s="448">
        <v>840.5</v>
      </c>
      <c r="AQ63" s="414">
        <v>0</v>
      </c>
      <c r="AR63" s="396">
        <v>0</v>
      </c>
      <c r="AS63" s="414">
        <v>3800</v>
      </c>
      <c r="AT63" s="422">
        <v>13655.28</v>
      </c>
      <c r="AU63" s="396">
        <v>345267</v>
      </c>
      <c r="AV63" s="396">
        <v>451517.23</v>
      </c>
      <c r="AW63" s="396">
        <v>106250.22999999998</v>
      </c>
      <c r="AX63" s="396">
        <v>130118.47</v>
      </c>
      <c r="AY63" s="396">
        <v>607949.76</v>
      </c>
      <c r="AZ63" s="396">
        <v>217133.24427200001</v>
      </c>
      <c r="BA63" s="396">
        <v>390816.51572799997</v>
      </c>
      <c r="BB63" s="395">
        <v>0.48089691786955729</v>
      </c>
      <c r="BC63" s="395">
        <v>0.35715655891039416</v>
      </c>
      <c r="BD63" s="422">
        <v>108018.16962816994</v>
      </c>
      <c r="BE63" s="813">
        <v>23.1225971</v>
      </c>
      <c r="BF63" s="391">
        <v>0.41</v>
      </c>
    </row>
    <row r="64" spans="1:58">
      <c r="A64" s="372">
        <v>13073084</v>
      </c>
      <c r="B64" s="371">
        <v>5357</v>
      </c>
      <c r="C64" s="371" t="s">
        <v>87</v>
      </c>
      <c r="D64" s="414">
        <v>2639</v>
      </c>
      <c r="E64" s="414">
        <v>-567550</v>
      </c>
      <c r="F64" s="396">
        <v>-959673.1</v>
      </c>
      <c r="G64" s="414">
        <v>0</v>
      </c>
      <c r="H64" s="396" t="s">
        <v>24</v>
      </c>
      <c r="I64" s="396">
        <v>688700</v>
      </c>
      <c r="J64" s="414">
        <v>0</v>
      </c>
      <c r="K64" s="396" t="s">
        <v>24</v>
      </c>
      <c r="L64" s="402">
        <v>2009</v>
      </c>
      <c r="M64" s="414">
        <v>0</v>
      </c>
      <c r="N64" s="396">
        <v>0</v>
      </c>
      <c r="O64" s="414">
        <v>1</v>
      </c>
      <c r="P64" s="396">
        <v>1503473</v>
      </c>
      <c r="Q64" s="414">
        <v>0</v>
      </c>
      <c r="R64" s="396" t="s">
        <v>24</v>
      </c>
      <c r="S64" s="414">
        <v>400</v>
      </c>
      <c r="T64" s="402">
        <v>0</v>
      </c>
      <c r="U64" s="414">
        <v>400</v>
      </c>
      <c r="V64" s="402">
        <v>0</v>
      </c>
      <c r="W64" s="414">
        <v>400</v>
      </c>
      <c r="X64" s="414">
        <v>0</v>
      </c>
      <c r="Y64" s="414">
        <v>0</v>
      </c>
      <c r="Z64" s="396">
        <v>2618281</v>
      </c>
      <c r="AA64" s="396">
        <v>992.15</v>
      </c>
      <c r="AB64" s="396" t="s">
        <v>182</v>
      </c>
      <c r="AC64" s="396" t="s">
        <v>182</v>
      </c>
      <c r="AD64" s="396" t="s">
        <v>82</v>
      </c>
      <c r="AE64" s="402">
        <v>2018</v>
      </c>
      <c r="AF64" s="402">
        <v>2020</v>
      </c>
      <c r="AG64" s="402">
        <v>2020</v>
      </c>
      <c r="AH64" s="402">
        <v>2021</v>
      </c>
      <c r="AI64" s="402">
        <v>2021</v>
      </c>
      <c r="AJ64" s="402">
        <v>2021</v>
      </c>
      <c r="AK64" s="393" t="s">
        <v>24</v>
      </c>
      <c r="AL64" s="393" t="s">
        <v>24</v>
      </c>
      <c r="AM64" s="422">
        <v>-959673.1</v>
      </c>
      <c r="AN64" s="422">
        <v>-2203561.98</v>
      </c>
      <c r="AO64" s="414">
        <v>4300</v>
      </c>
      <c r="AP64" s="448">
        <v>6264.12</v>
      </c>
      <c r="AQ64" s="414">
        <v>800</v>
      </c>
      <c r="AR64" s="396">
        <v>840</v>
      </c>
      <c r="AS64" s="414">
        <v>38000</v>
      </c>
      <c r="AT64" s="422">
        <v>25473.08</v>
      </c>
      <c r="AU64" s="396">
        <v>1579502</v>
      </c>
      <c r="AV64" s="396">
        <v>2119641.3899999997</v>
      </c>
      <c r="AW64" s="396">
        <v>540139.38999999966</v>
      </c>
      <c r="AX64" s="396">
        <v>505483.32000000007</v>
      </c>
      <c r="AY64" s="396">
        <v>2625124.71</v>
      </c>
      <c r="AZ64" s="396">
        <v>941134.02129599999</v>
      </c>
      <c r="BA64" s="396">
        <v>1683990.6887039999</v>
      </c>
      <c r="BB64" s="395">
        <v>0.44400624829089608</v>
      </c>
      <c r="BC64" s="395">
        <v>0.35851021389989507</v>
      </c>
      <c r="BD64" s="422">
        <v>468189.81909488444</v>
      </c>
      <c r="BE64" s="813">
        <v>23.1225971</v>
      </c>
      <c r="BF64" s="391" t="s">
        <v>24</v>
      </c>
    </row>
    <row r="65" spans="1:58">
      <c r="A65" s="372">
        <v>13073091</v>
      </c>
      <c r="B65" s="371">
        <v>5357</v>
      </c>
      <c r="C65" s="371" t="s">
        <v>88</v>
      </c>
      <c r="D65" s="414">
        <v>354</v>
      </c>
      <c r="E65" s="414">
        <v>-35500</v>
      </c>
      <c r="F65" s="396">
        <v>90973.68</v>
      </c>
      <c r="G65" s="1034">
        <v>1</v>
      </c>
      <c r="H65" s="396" t="s">
        <v>24</v>
      </c>
      <c r="I65" s="396">
        <v>34600</v>
      </c>
      <c r="J65" s="414">
        <v>1</v>
      </c>
      <c r="K65" s="396">
        <v>324590</v>
      </c>
      <c r="L65" s="402" t="s">
        <v>24</v>
      </c>
      <c r="M65" s="414">
        <v>0</v>
      </c>
      <c r="N65" s="396">
        <v>0</v>
      </c>
      <c r="O65" s="414">
        <v>0</v>
      </c>
      <c r="P65" s="396">
        <v>0</v>
      </c>
      <c r="Q65" s="414">
        <v>1</v>
      </c>
      <c r="R65" s="396">
        <v>242667.85</v>
      </c>
      <c r="S65" s="414">
        <v>335</v>
      </c>
      <c r="T65" s="402">
        <v>0</v>
      </c>
      <c r="U65" s="414">
        <v>385</v>
      </c>
      <c r="V65" s="402">
        <v>0</v>
      </c>
      <c r="W65" s="414">
        <v>400</v>
      </c>
      <c r="X65" s="414">
        <v>0</v>
      </c>
      <c r="Y65" s="414">
        <v>0</v>
      </c>
      <c r="Z65" s="396">
        <v>0</v>
      </c>
      <c r="AA65" s="396">
        <v>0</v>
      </c>
      <c r="AB65" s="396" t="s">
        <v>82</v>
      </c>
      <c r="AC65" s="396" t="s">
        <v>82</v>
      </c>
      <c r="AD65" s="396" t="s">
        <v>82</v>
      </c>
      <c r="AE65" s="402">
        <v>2018</v>
      </c>
      <c r="AF65" s="402">
        <v>2019</v>
      </c>
      <c r="AG65" s="402">
        <v>2019</v>
      </c>
      <c r="AH65" s="402">
        <v>2019</v>
      </c>
      <c r="AI65" s="402">
        <v>2019</v>
      </c>
      <c r="AJ65" s="402">
        <v>2019</v>
      </c>
      <c r="AK65" s="393">
        <v>73352.820000000007</v>
      </c>
      <c r="AL65" s="393">
        <v>103174.39</v>
      </c>
      <c r="AM65" s="422">
        <v>90973.68</v>
      </c>
      <c r="AN65" s="422">
        <v>238639.92</v>
      </c>
      <c r="AO65" s="414">
        <v>700</v>
      </c>
      <c r="AP65" s="448">
        <v>677.75</v>
      </c>
      <c r="AQ65" s="414">
        <v>0</v>
      </c>
      <c r="AR65" s="396">
        <v>0</v>
      </c>
      <c r="AS65" s="414">
        <v>7400</v>
      </c>
      <c r="AT65" s="422">
        <v>33931.86</v>
      </c>
      <c r="AU65" s="396">
        <v>186500</v>
      </c>
      <c r="AV65" s="396">
        <v>211400.16</v>
      </c>
      <c r="AW65" s="396">
        <v>24900.160000000003</v>
      </c>
      <c r="AX65" s="396">
        <v>93708.75</v>
      </c>
      <c r="AY65" s="396">
        <v>313662.36</v>
      </c>
      <c r="AZ65" s="396">
        <v>131643.65396</v>
      </c>
      <c r="BA65" s="396">
        <v>182018.70603999999</v>
      </c>
      <c r="BB65" s="395">
        <v>0.62272258431592475</v>
      </c>
      <c r="BC65" s="395">
        <v>0.41969860189791341</v>
      </c>
      <c r="BD65" s="422">
        <v>65489.310914132955</v>
      </c>
      <c r="BE65" s="813">
        <v>23.1225971</v>
      </c>
      <c r="BF65" s="391">
        <v>5.13</v>
      </c>
    </row>
    <row r="66" spans="1:58" ht="15.75" thickBot="1">
      <c r="A66" s="372">
        <v>13073106</v>
      </c>
      <c r="B66" s="371">
        <v>5357</v>
      </c>
      <c r="C66" s="371" t="s">
        <v>89</v>
      </c>
      <c r="D66" s="414">
        <v>665</v>
      </c>
      <c r="E66" s="414">
        <v>92850</v>
      </c>
      <c r="F66" s="396">
        <v>212190.75</v>
      </c>
      <c r="G66" s="414">
        <v>1</v>
      </c>
      <c r="H66" s="396">
        <v>34650</v>
      </c>
      <c r="I66" s="396" t="s">
        <v>24</v>
      </c>
      <c r="J66" s="414">
        <v>1</v>
      </c>
      <c r="K66" s="396">
        <v>207068</v>
      </c>
      <c r="L66" s="402" t="s">
        <v>24</v>
      </c>
      <c r="M66" s="414">
        <v>0</v>
      </c>
      <c r="N66" s="396">
        <v>0</v>
      </c>
      <c r="O66" s="414">
        <v>0</v>
      </c>
      <c r="P66" s="396">
        <v>0</v>
      </c>
      <c r="Q66" s="414">
        <v>1</v>
      </c>
      <c r="R66" s="396">
        <v>788761.29</v>
      </c>
      <c r="S66" s="414">
        <v>300</v>
      </c>
      <c r="T66" s="402">
        <v>0</v>
      </c>
      <c r="U66" s="414">
        <v>375</v>
      </c>
      <c r="V66" s="402">
        <v>0</v>
      </c>
      <c r="W66" s="414">
        <v>350</v>
      </c>
      <c r="X66" s="414">
        <v>0</v>
      </c>
      <c r="Y66" s="414">
        <v>0</v>
      </c>
      <c r="Z66" s="396">
        <v>724116.76</v>
      </c>
      <c r="AA66" s="396">
        <v>1084.01</v>
      </c>
      <c r="AB66" s="396" t="s">
        <v>182</v>
      </c>
      <c r="AC66" s="396" t="s">
        <v>182</v>
      </c>
      <c r="AD66" s="396" t="s">
        <v>82</v>
      </c>
      <c r="AE66" s="402">
        <v>2018</v>
      </c>
      <c r="AF66" s="402">
        <v>2020</v>
      </c>
      <c r="AG66" s="402">
        <v>2020</v>
      </c>
      <c r="AH66" s="402">
        <v>2020</v>
      </c>
      <c r="AI66" s="402">
        <v>2021</v>
      </c>
      <c r="AJ66" s="402">
        <v>2021</v>
      </c>
      <c r="AK66" s="393" t="s">
        <v>24</v>
      </c>
      <c r="AL66" s="393" t="s">
        <v>24</v>
      </c>
      <c r="AM66" s="422">
        <v>212190.75</v>
      </c>
      <c r="AN66" s="422">
        <v>788162.46</v>
      </c>
      <c r="AO66" s="414">
        <v>4000</v>
      </c>
      <c r="AP66" s="448">
        <v>3598.82</v>
      </c>
      <c r="AQ66" s="414">
        <v>0</v>
      </c>
      <c r="AR66" s="396">
        <v>0</v>
      </c>
      <c r="AS66" s="414">
        <v>5000</v>
      </c>
      <c r="AT66" s="422">
        <v>15007.2</v>
      </c>
      <c r="AU66" s="396">
        <v>295846</v>
      </c>
      <c r="AV66" s="396">
        <v>528384</v>
      </c>
      <c r="AW66" s="396">
        <v>232538</v>
      </c>
      <c r="AX66" s="396">
        <v>209204.75999999998</v>
      </c>
      <c r="AY66" s="396">
        <v>737588.76</v>
      </c>
      <c r="AZ66" s="396">
        <v>230482.825496</v>
      </c>
      <c r="BA66" s="396">
        <v>507105.934504</v>
      </c>
      <c r="BB66" s="395">
        <v>0.43620326409580912</v>
      </c>
      <c r="BC66" s="395">
        <v>0.31248147747804617</v>
      </c>
      <c r="BD66" s="422">
        <v>114659.24080063717</v>
      </c>
      <c r="BE66" s="813">
        <v>23.1225971</v>
      </c>
      <c r="BF66" s="391">
        <v>0.94</v>
      </c>
    </row>
    <row r="67" spans="1:58" ht="28.5">
      <c r="A67" s="372">
        <v>13073036</v>
      </c>
      <c r="B67" s="371">
        <v>5358</v>
      </c>
      <c r="C67" s="371" t="s">
        <v>90</v>
      </c>
      <c r="D67" s="388">
        <v>354</v>
      </c>
      <c r="E67" s="388">
        <v>-138500</v>
      </c>
      <c r="F67" s="393">
        <v>-43758.31</v>
      </c>
      <c r="G67" s="388">
        <v>0</v>
      </c>
      <c r="H67" s="393" t="s">
        <v>24</v>
      </c>
      <c r="I67" s="393">
        <v>-31301.96</v>
      </c>
      <c r="J67" s="388">
        <v>1</v>
      </c>
      <c r="K67" s="393">
        <v>228078.81</v>
      </c>
      <c r="L67" s="409" t="s">
        <v>211</v>
      </c>
      <c r="M67" s="895" t="s">
        <v>271</v>
      </c>
      <c r="N67" s="891"/>
      <c r="O67" s="388">
        <v>0</v>
      </c>
      <c r="P67" s="396">
        <v>0</v>
      </c>
      <c r="Q67" s="388">
        <v>1</v>
      </c>
      <c r="R67" s="393">
        <v>228078.81</v>
      </c>
      <c r="S67" s="418">
        <v>300</v>
      </c>
      <c r="T67" s="409">
        <v>0</v>
      </c>
      <c r="U67" s="418">
        <v>375</v>
      </c>
      <c r="V67" s="409">
        <v>0</v>
      </c>
      <c r="W67" s="418">
        <v>340</v>
      </c>
      <c r="X67" s="388">
        <v>0</v>
      </c>
      <c r="Y67" s="388">
        <v>0</v>
      </c>
      <c r="Z67" s="393">
        <v>0</v>
      </c>
      <c r="AA67" s="393">
        <v>0</v>
      </c>
      <c r="AB67" s="409" t="s">
        <v>28</v>
      </c>
      <c r="AC67" s="409" t="s">
        <v>28</v>
      </c>
      <c r="AD67" s="409" t="s">
        <v>28</v>
      </c>
      <c r="AE67" s="409" t="s">
        <v>32</v>
      </c>
      <c r="AF67" s="420" t="s">
        <v>32</v>
      </c>
      <c r="AG67" s="458" t="s">
        <v>314</v>
      </c>
      <c r="AH67" s="458" t="s">
        <v>315</v>
      </c>
      <c r="AI67" s="458" t="s">
        <v>316</v>
      </c>
      <c r="AJ67" s="458" t="s">
        <v>317</v>
      </c>
      <c r="AK67" s="393" t="s">
        <v>24</v>
      </c>
      <c r="AL67" s="393">
        <v>-31301.96</v>
      </c>
      <c r="AM67" s="421">
        <v>-43758.31</v>
      </c>
      <c r="AN67" s="421">
        <v>228078.81</v>
      </c>
      <c r="AO67" s="388">
        <v>1800</v>
      </c>
      <c r="AP67" s="446">
        <v>2123.3429999999998</v>
      </c>
      <c r="AQ67" s="388">
        <v>0</v>
      </c>
      <c r="AR67" s="393">
        <v>0</v>
      </c>
      <c r="AS67" s="388">
        <v>0</v>
      </c>
      <c r="AT67" s="421">
        <v>0</v>
      </c>
      <c r="AU67" s="393">
        <v>123480.18</v>
      </c>
      <c r="AV67" s="393">
        <v>115741.32</v>
      </c>
      <c r="AW67" s="393">
        <v>-7738.859999999986</v>
      </c>
      <c r="AX67" s="393">
        <v>127695.95</v>
      </c>
      <c r="AY67" s="393">
        <v>243437.27000000002</v>
      </c>
      <c r="AZ67" s="390">
        <v>115945.26</v>
      </c>
      <c r="BA67" s="390">
        <v>-127899.88999999998</v>
      </c>
      <c r="BB67" s="387">
        <v>1.0017620327813783</v>
      </c>
      <c r="BC67" s="387">
        <v>0.47628393137994024</v>
      </c>
      <c r="BD67" s="457">
        <v>45001.13</v>
      </c>
      <c r="BE67" s="457">
        <v>18.04</v>
      </c>
      <c r="BF67" s="391">
        <v>2.0099999999999998</v>
      </c>
    </row>
    <row r="68" spans="1:58" ht="28.5">
      <c r="A68" s="372">
        <v>13073041</v>
      </c>
      <c r="B68" s="371">
        <v>5358</v>
      </c>
      <c r="C68" s="371" t="s">
        <v>91</v>
      </c>
      <c r="D68" s="388">
        <v>487</v>
      </c>
      <c r="E68" s="388">
        <v>-96100</v>
      </c>
      <c r="F68" s="393">
        <v>29393.41</v>
      </c>
      <c r="G68" s="388">
        <v>1</v>
      </c>
      <c r="H68" s="393">
        <v>11319.22</v>
      </c>
      <c r="I68" s="393" t="s">
        <v>24</v>
      </c>
      <c r="J68" s="388">
        <v>1</v>
      </c>
      <c r="K68" s="393">
        <v>268775.87</v>
      </c>
      <c r="L68" s="409">
        <v>2017</v>
      </c>
      <c r="M68" s="896"/>
      <c r="N68" s="885"/>
      <c r="O68" s="388">
        <v>0</v>
      </c>
      <c r="P68" s="396">
        <v>0</v>
      </c>
      <c r="Q68" s="388">
        <v>1</v>
      </c>
      <c r="R68" s="393">
        <v>268775.87</v>
      </c>
      <c r="S68" s="418">
        <v>325</v>
      </c>
      <c r="T68" s="409">
        <v>0</v>
      </c>
      <c r="U68" s="418">
        <v>390</v>
      </c>
      <c r="V68" s="409">
        <v>0</v>
      </c>
      <c r="W68" s="418">
        <v>345</v>
      </c>
      <c r="X68" s="388">
        <v>0</v>
      </c>
      <c r="Y68" s="388">
        <v>0</v>
      </c>
      <c r="Z68" s="393">
        <v>0</v>
      </c>
      <c r="AA68" s="393">
        <v>0</v>
      </c>
      <c r="AB68" s="409" t="s">
        <v>28</v>
      </c>
      <c r="AC68" s="409" t="s">
        <v>28</v>
      </c>
      <c r="AD68" s="409" t="s">
        <v>28</v>
      </c>
      <c r="AE68" s="409" t="s">
        <v>32</v>
      </c>
      <c r="AF68" s="420" t="s">
        <v>32</v>
      </c>
      <c r="AG68" s="458" t="s">
        <v>314</v>
      </c>
      <c r="AH68" s="458" t="s">
        <v>315</v>
      </c>
      <c r="AI68" s="458" t="s">
        <v>316</v>
      </c>
      <c r="AJ68" s="458" t="s">
        <v>317</v>
      </c>
      <c r="AK68" s="393" t="s">
        <v>24</v>
      </c>
      <c r="AL68" s="393">
        <v>11319.22</v>
      </c>
      <c r="AM68" s="421">
        <v>29393.41</v>
      </c>
      <c r="AN68" s="421">
        <v>268775.87</v>
      </c>
      <c r="AO68" s="388">
        <v>4000</v>
      </c>
      <c r="AP68" s="446">
        <v>4490</v>
      </c>
      <c r="AQ68" s="388">
        <v>0</v>
      </c>
      <c r="AR68" s="393">
        <v>0</v>
      </c>
      <c r="AS68" s="388">
        <v>0</v>
      </c>
      <c r="AT68" s="421">
        <v>0</v>
      </c>
      <c r="AU68" s="393">
        <v>199945.37</v>
      </c>
      <c r="AV68" s="393">
        <v>309376.41000000003</v>
      </c>
      <c r="AW68" s="393">
        <v>109431.04000000004</v>
      </c>
      <c r="AX68" s="393">
        <v>157195.94</v>
      </c>
      <c r="AY68" s="393">
        <v>466572.35000000003</v>
      </c>
      <c r="AZ68" s="390">
        <v>169150.28</v>
      </c>
      <c r="BA68" s="390">
        <v>-16969.809999999969</v>
      </c>
      <c r="BB68" s="387">
        <v>0.54674588796217516</v>
      </c>
      <c r="BC68" s="387">
        <v>0.36253815726542732</v>
      </c>
      <c r="BD68" s="457">
        <v>65651.27</v>
      </c>
      <c r="BE68" s="457">
        <v>18.04</v>
      </c>
      <c r="BF68" s="391">
        <v>2.29</v>
      </c>
    </row>
    <row r="69" spans="1:58" ht="28.5">
      <c r="A69" s="372">
        <v>13073047</v>
      </c>
      <c r="B69" s="371">
        <v>5358</v>
      </c>
      <c r="C69" s="371" t="s">
        <v>92</v>
      </c>
      <c r="D69" s="388">
        <v>305</v>
      </c>
      <c r="E69" s="388">
        <v>-46600</v>
      </c>
      <c r="F69" s="393">
        <v>-23132.94</v>
      </c>
      <c r="G69" s="388">
        <v>0</v>
      </c>
      <c r="H69" s="393">
        <v>17618.11</v>
      </c>
      <c r="I69" s="393" t="s">
        <v>24</v>
      </c>
      <c r="J69" s="388">
        <v>1</v>
      </c>
      <c r="K69" s="393">
        <v>240521.51</v>
      </c>
      <c r="L69" s="409">
        <v>2019</v>
      </c>
      <c r="M69" s="896"/>
      <c r="N69" s="885"/>
      <c r="O69" s="388">
        <v>0</v>
      </c>
      <c r="P69" s="396">
        <v>0</v>
      </c>
      <c r="Q69" s="388">
        <v>1</v>
      </c>
      <c r="R69" s="393">
        <v>240521.51</v>
      </c>
      <c r="S69" s="418">
        <v>320</v>
      </c>
      <c r="T69" s="409">
        <v>0</v>
      </c>
      <c r="U69" s="418">
        <v>380</v>
      </c>
      <c r="V69" s="409">
        <v>0</v>
      </c>
      <c r="W69" s="418">
        <v>350</v>
      </c>
      <c r="X69" s="388">
        <v>0</v>
      </c>
      <c r="Y69" s="388">
        <v>0</v>
      </c>
      <c r="Z69" s="393">
        <v>0</v>
      </c>
      <c r="AA69" s="393">
        <v>0</v>
      </c>
      <c r="AB69" s="409" t="s">
        <v>28</v>
      </c>
      <c r="AC69" s="409" t="s">
        <v>28</v>
      </c>
      <c r="AD69" s="409" t="s">
        <v>28</v>
      </c>
      <c r="AE69" s="409" t="s">
        <v>32</v>
      </c>
      <c r="AF69" s="420" t="s">
        <v>32</v>
      </c>
      <c r="AG69" s="458" t="s">
        <v>314</v>
      </c>
      <c r="AH69" s="458" t="s">
        <v>315</v>
      </c>
      <c r="AI69" s="458" t="s">
        <v>316</v>
      </c>
      <c r="AJ69" s="458" t="s">
        <v>317</v>
      </c>
      <c r="AK69" s="393" t="s">
        <v>24</v>
      </c>
      <c r="AL69" s="393">
        <v>17618.11</v>
      </c>
      <c r="AM69" s="421">
        <v>-23132.94</v>
      </c>
      <c r="AN69" s="421">
        <v>240521.51</v>
      </c>
      <c r="AO69" s="388">
        <v>1900</v>
      </c>
      <c r="AP69" s="446">
        <v>1897.92</v>
      </c>
      <c r="AQ69" s="388">
        <v>0</v>
      </c>
      <c r="AR69" s="393">
        <v>0</v>
      </c>
      <c r="AS69" s="388">
        <v>0</v>
      </c>
      <c r="AT69" s="421">
        <v>0</v>
      </c>
      <c r="AU69" s="393">
        <v>109358.06</v>
      </c>
      <c r="AV69" s="393">
        <v>127787.02</v>
      </c>
      <c r="AW69" s="393">
        <v>18428.960000000006</v>
      </c>
      <c r="AX69" s="393">
        <v>117614.37</v>
      </c>
      <c r="AY69" s="393">
        <v>245401.39</v>
      </c>
      <c r="AZ69" s="390">
        <v>103423.53</v>
      </c>
      <c r="BA69" s="390">
        <v>-93250.87999999999</v>
      </c>
      <c r="BB69" s="387">
        <v>0.80934299899942885</v>
      </c>
      <c r="BC69" s="387">
        <v>0.42144639034033177</v>
      </c>
      <c r="BD69" s="457">
        <v>40141.15</v>
      </c>
      <c r="BE69" s="457">
        <v>18.04</v>
      </c>
      <c r="BF69" s="391">
        <v>4.24</v>
      </c>
    </row>
    <row r="70" spans="1:58" ht="28.5">
      <c r="A70" s="372">
        <v>13073054</v>
      </c>
      <c r="B70" s="371">
        <v>5358</v>
      </c>
      <c r="C70" s="371" t="s">
        <v>93</v>
      </c>
      <c r="D70" s="388">
        <v>844</v>
      </c>
      <c r="E70" s="388">
        <v>137100</v>
      </c>
      <c r="F70" s="393">
        <v>257667.20000000001</v>
      </c>
      <c r="G70" s="388">
        <v>1</v>
      </c>
      <c r="H70" s="393">
        <v>376137.85</v>
      </c>
      <c r="I70" s="393" t="s">
        <v>24</v>
      </c>
      <c r="J70" s="388">
        <v>1</v>
      </c>
      <c r="K70" s="393">
        <v>2659987.94</v>
      </c>
      <c r="L70" s="409" t="s">
        <v>213</v>
      </c>
      <c r="M70" s="896"/>
      <c r="N70" s="885"/>
      <c r="O70" s="388">
        <v>0</v>
      </c>
      <c r="P70" s="396">
        <v>0</v>
      </c>
      <c r="Q70" s="388">
        <v>1</v>
      </c>
      <c r="R70" s="393">
        <v>2659987.94</v>
      </c>
      <c r="S70" s="418">
        <v>300</v>
      </c>
      <c r="T70" s="409">
        <v>0</v>
      </c>
      <c r="U70" s="418">
        <v>380</v>
      </c>
      <c r="V70" s="409">
        <v>0</v>
      </c>
      <c r="W70" s="418">
        <v>350</v>
      </c>
      <c r="X70" s="388">
        <v>0</v>
      </c>
      <c r="Y70" s="388">
        <v>0</v>
      </c>
      <c r="Z70" s="393">
        <v>0</v>
      </c>
      <c r="AA70" s="393">
        <v>0</v>
      </c>
      <c r="AB70" s="409" t="s">
        <v>28</v>
      </c>
      <c r="AC70" s="409" t="s">
        <v>28</v>
      </c>
      <c r="AD70" s="409" t="s">
        <v>28</v>
      </c>
      <c r="AE70" s="409" t="s">
        <v>32</v>
      </c>
      <c r="AF70" s="459" t="s">
        <v>318</v>
      </c>
      <c r="AG70" s="458" t="s">
        <v>314</v>
      </c>
      <c r="AH70" s="458" t="s">
        <v>315</v>
      </c>
      <c r="AI70" s="458" t="s">
        <v>316</v>
      </c>
      <c r="AJ70" s="458" t="s">
        <v>317</v>
      </c>
      <c r="AK70" s="393" t="s">
        <v>24</v>
      </c>
      <c r="AL70" s="393">
        <v>376137.85</v>
      </c>
      <c r="AM70" s="421">
        <v>257667.20000000001</v>
      </c>
      <c r="AN70" s="421">
        <v>2659987.94</v>
      </c>
      <c r="AO70" s="388">
        <v>3200</v>
      </c>
      <c r="AP70" s="446">
        <v>3414</v>
      </c>
      <c r="AQ70" s="388">
        <v>0</v>
      </c>
      <c r="AR70" s="393">
        <v>0</v>
      </c>
      <c r="AS70" s="388">
        <v>0</v>
      </c>
      <c r="AT70" s="421">
        <v>0</v>
      </c>
      <c r="AU70" s="393">
        <v>1423920.59</v>
      </c>
      <c r="AV70" s="393">
        <v>1504635.49</v>
      </c>
      <c r="AW70" s="393">
        <v>80714.899999999907</v>
      </c>
      <c r="AX70" s="393">
        <v>0</v>
      </c>
      <c r="AY70" s="393">
        <v>1504635.49</v>
      </c>
      <c r="AZ70" s="390">
        <v>588500.81000000006</v>
      </c>
      <c r="BA70" s="390">
        <v>916134.67999999993</v>
      </c>
      <c r="BB70" s="387">
        <v>0.39112516879420417</v>
      </c>
      <c r="BC70" s="387">
        <v>0.39112516879420417</v>
      </c>
      <c r="BD70" s="457">
        <v>228411.24</v>
      </c>
      <c r="BE70" s="457">
        <v>18.04</v>
      </c>
      <c r="BF70" s="391">
        <v>3.96</v>
      </c>
    </row>
    <row r="71" spans="1:58" ht="28.5">
      <c r="A71" s="372">
        <v>13073058</v>
      </c>
      <c r="B71" s="371">
        <v>5358</v>
      </c>
      <c r="C71" s="371" t="s">
        <v>94</v>
      </c>
      <c r="D71" s="388">
        <v>303</v>
      </c>
      <c r="E71" s="388">
        <v>-87400</v>
      </c>
      <c r="F71" s="393">
        <v>-61904.2</v>
      </c>
      <c r="G71" s="388">
        <v>0</v>
      </c>
      <c r="H71" s="393" t="s">
        <v>24</v>
      </c>
      <c r="I71" s="393">
        <v>-50421.58</v>
      </c>
      <c r="J71" s="388">
        <v>1</v>
      </c>
      <c r="K71" s="393">
        <v>255498.43</v>
      </c>
      <c r="L71" s="409">
        <v>2017</v>
      </c>
      <c r="M71" s="896"/>
      <c r="N71" s="885"/>
      <c r="O71" s="388">
        <v>0</v>
      </c>
      <c r="P71" s="396">
        <v>0</v>
      </c>
      <c r="Q71" s="388">
        <v>1</v>
      </c>
      <c r="R71" s="393">
        <v>255498.43</v>
      </c>
      <c r="S71" s="418">
        <v>300</v>
      </c>
      <c r="T71" s="409">
        <v>0</v>
      </c>
      <c r="U71" s="418">
        <v>373</v>
      </c>
      <c r="V71" s="409">
        <v>0</v>
      </c>
      <c r="W71" s="418">
        <v>336</v>
      </c>
      <c r="X71" s="388">
        <v>0</v>
      </c>
      <c r="Y71" s="388">
        <v>0</v>
      </c>
      <c r="Z71" s="393">
        <v>27927.84</v>
      </c>
      <c r="AA71" s="393">
        <v>92.171089108910891</v>
      </c>
      <c r="AB71" s="409" t="s">
        <v>28</v>
      </c>
      <c r="AC71" s="409" t="s">
        <v>28</v>
      </c>
      <c r="AD71" s="409" t="s">
        <v>28</v>
      </c>
      <c r="AE71" s="409" t="s">
        <v>32</v>
      </c>
      <c r="AF71" s="420" t="s">
        <v>32</v>
      </c>
      <c r="AG71" s="458" t="s">
        <v>314</v>
      </c>
      <c r="AH71" s="458" t="s">
        <v>315</v>
      </c>
      <c r="AI71" s="458" t="s">
        <v>316</v>
      </c>
      <c r="AJ71" s="458" t="s">
        <v>317</v>
      </c>
      <c r="AK71" s="393" t="s">
        <v>24</v>
      </c>
      <c r="AL71" s="393">
        <v>-50421.58</v>
      </c>
      <c r="AM71" s="421">
        <v>-61904.2</v>
      </c>
      <c r="AN71" s="421">
        <v>255498.43</v>
      </c>
      <c r="AO71" s="388">
        <v>2100</v>
      </c>
      <c r="AP71" s="446">
        <v>2497.5100000000002</v>
      </c>
      <c r="AQ71" s="388">
        <v>0</v>
      </c>
      <c r="AR71" s="393">
        <v>0</v>
      </c>
      <c r="AS71" s="388">
        <v>8000</v>
      </c>
      <c r="AT71" s="421">
        <v>5200</v>
      </c>
      <c r="AU71" s="393">
        <v>120064.36</v>
      </c>
      <c r="AV71" s="393">
        <v>144695.13999999998</v>
      </c>
      <c r="AW71" s="393">
        <v>24630.779999999984</v>
      </c>
      <c r="AX71" s="393">
        <v>110610.74</v>
      </c>
      <c r="AY71" s="393">
        <v>255305.88</v>
      </c>
      <c r="AZ71" s="390">
        <v>110373.16</v>
      </c>
      <c r="BA71" s="390">
        <v>-76288.760000000024</v>
      </c>
      <c r="BB71" s="387">
        <v>0.76279797649043368</v>
      </c>
      <c r="BC71" s="387">
        <v>0.43231734419904472</v>
      </c>
      <c r="BD71" s="457">
        <v>42838.47</v>
      </c>
      <c r="BE71" s="457">
        <v>18.04</v>
      </c>
      <c r="BF71" s="391">
        <v>3.05</v>
      </c>
    </row>
    <row r="72" spans="1:58" ht="28.5">
      <c r="A72" s="372">
        <v>13073060</v>
      </c>
      <c r="B72" s="371">
        <v>5358</v>
      </c>
      <c r="C72" s="371" t="s">
        <v>95</v>
      </c>
      <c r="D72" s="388">
        <v>1810</v>
      </c>
      <c r="E72" s="388">
        <v>-304300</v>
      </c>
      <c r="F72" s="393">
        <v>97460.37</v>
      </c>
      <c r="G72" s="388">
        <v>1</v>
      </c>
      <c r="H72" s="393">
        <v>206423.18</v>
      </c>
      <c r="I72" s="393" t="s">
        <v>24</v>
      </c>
      <c r="J72" s="388">
        <v>1</v>
      </c>
      <c r="K72" s="393">
        <v>1133324.46</v>
      </c>
      <c r="L72" s="409">
        <v>2018</v>
      </c>
      <c r="M72" s="896"/>
      <c r="N72" s="885"/>
      <c r="O72" s="388">
        <v>0</v>
      </c>
      <c r="P72" s="396">
        <v>0</v>
      </c>
      <c r="Q72" s="388">
        <v>1</v>
      </c>
      <c r="R72" s="393">
        <v>1133324.46</v>
      </c>
      <c r="S72" s="418">
        <v>325</v>
      </c>
      <c r="T72" s="409">
        <v>0</v>
      </c>
      <c r="U72" s="418">
        <v>365</v>
      </c>
      <c r="V72" s="409">
        <v>0</v>
      </c>
      <c r="W72" s="418">
        <v>330</v>
      </c>
      <c r="X72" s="388">
        <v>0</v>
      </c>
      <c r="Y72" s="388">
        <v>0</v>
      </c>
      <c r="Z72" s="393">
        <v>145260.98000000001</v>
      </c>
      <c r="AA72" s="393">
        <v>80.254685082872939</v>
      </c>
      <c r="AB72" s="409" t="s">
        <v>32</v>
      </c>
      <c r="AC72" s="409" t="s">
        <v>28</v>
      </c>
      <c r="AD72" s="409" t="s">
        <v>28</v>
      </c>
      <c r="AE72" s="409" t="s">
        <v>32</v>
      </c>
      <c r="AF72" s="459" t="s">
        <v>318</v>
      </c>
      <c r="AG72" s="458" t="s">
        <v>314</v>
      </c>
      <c r="AH72" s="458" t="s">
        <v>315</v>
      </c>
      <c r="AI72" s="458" t="s">
        <v>316</v>
      </c>
      <c r="AJ72" s="458" t="s">
        <v>317</v>
      </c>
      <c r="AK72" s="393" t="s">
        <v>24</v>
      </c>
      <c r="AL72" s="393">
        <v>206423.18</v>
      </c>
      <c r="AM72" s="421">
        <v>97460.37</v>
      </c>
      <c r="AN72" s="421">
        <v>1133324.46</v>
      </c>
      <c r="AO72" s="388">
        <v>9500</v>
      </c>
      <c r="AP72" s="446">
        <v>10858.02</v>
      </c>
      <c r="AQ72" s="388">
        <v>0</v>
      </c>
      <c r="AR72" s="393">
        <v>0</v>
      </c>
      <c r="AS72" s="388">
        <v>0</v>
      </c>
      <c r="AT72" s="421">
        <v>0</v>
      </c>
      <c r="AU72" s="393">
        <v>902248.74</v>
      </c>
      <c r="AV72" s="393">
        <v>1045692.88</v>
      </c>
      <c r="AW72" s="393">
        <v>143444.14000000001</v>
      </c>
      <c r="AX72" s="393">
        <v>498302.51</v>
      </c>
      <c r="AY72" s="393">
        <v>1543995.3900000001</v>
      </c>
      <c r="AZ72" s="390">
        <v>617130.19999999995</v>
      </c>
      <c r="BA72" s="390">
        <v>-69739.829999999958</v>
      </c>
      <c r="BB72" s="387">
        <v>0.59016391122410616</v>
      </c>
      <c r="BC72" s="387">
        <v>0.399696918784194</v>
      </c>
      <c r="BD72" s="457">
        <v>239523</v>
      </c>
      <c r="BE72" s="457">
        <v>18.04</v>
      </c>
      <c r="BF72" s="391">
        <v>4.3</v>
      </c>
    </row>
    <row r="73" spans="1:58" ht="28.5">
      <c r="A73" s="372">
        <v>13073061</v>
      </c>
      <c r="B73" s="371">
        <v>5358</v>
      </c>
      <c r="C73" s="371" t="s">
        <v>96</v>
      </c>
      <c r="D73" s="388">
        <v>759</v>
      </c>
      <c r="E73" s="388">
        <v>-127000</v>
      </c>
      <c r="F73" s="393">
        <v>17751.310000000001</v>
      </c>
      <c r="G73" s="388">
        <v>1</v>
      </c>
      <c r="H73" s="393" t="s">
        <v>24</v>
      </c>
      <c r="I73" s="393">
        <v>-44817.01</v>
      </c>
      <c r="J73" s="388">
        <v>1</v>
      </c>
      <c r="K73" s="393">
        <v>361770.49</v>
      </c>
      <c r="L73" s="409">
        <v>2017</v>
      </c>
      <c r="M73" s="896"/>
      <c r="N73" s="885"/>
      <c r="O73" s="388">
        <v>0</v>
      </c>
      <c r="P73" s="396">
        <v>0</v>
      </c>
      <c r="Q73" s="388">
        <v>1</v>
      </c>
      <c r="R73" s="393">
        <v>361770.49</v>
      </c>
      <c r="S73" s="418">
        <v>286</v>
      </c>
      <c r="T73" s="409">
        <v>0</v>
      </c>
      <c r="U73" s="418">
        <v>365</v>
      </c>
      <c r="V73" s="409">
        <v>0</v>
      </c>
      <c r="W73" s="418">
        <v>330</v>
      </c>
      <c r="X73" s="388">
        <v>0</v>
      </c>
      <c r="Y73" s="388">
        <v>0</v>
      </c>
      <c r="Z73" s="393">
        <v>19143.48</v>
      </c>
      <c r="AA73" s="393">
        <v>25.221976284584979</v>
      </c>
      <c r="AB73" s="409" t="s">
        <v>28</v>
      </c>
      <c r="AC73" s="409" t="s">
        <v>28</v>
      </c>
      <c r="AD73" s="409" t="s">
        <v>28</v>
      </c>
      <c r="AE73" s="409" t="s">
        <v>32</v>
      </c>
      <c r="AF73" s="420" t="s">
        <v>32</v>
      </c>
      <c r="AG73" s="458" t="s">
        <v>314</v>
      </c>
      <c r="AH73" s="458" t="s">
        <v>315</v>
      </c>
      <c r="AI73" s="458" t="s">
        <v>316</v>
      </c>
      <c r="AJ73" s="458" t="s">
        <v>317</v>
      </c>
      <c r="AK73" s="393" t="s">
        <v>24</v>
      </c>
      <c r="AL73" s="393">
        <v>-44817.01</v>
      </c>
      <c r="AM73" s="421">
        <v>17751.310000000001</v>
      </c>
      <c r="AN73" s="421">
        <v>361770.49</v>
      </c>
      <c r="AO73" s="388">
        <v>5500</v>
      </c>
      <c r="AP73" s="446">
        <v>6165.02</v>
      </c>
      <c r="AQ73" s="388">
        <v>0</v>
      </c>
      <c r="AR73" s="393">
        <v>0</v>
      </c>
      <c r="AS73" s="388">
        <v>0</v>
      </c>
      <c r="AT73" s="421">
        <v>0</v>
      </c>
      <c r="AU73" s="393">
        <v>365679.09</v>
      </c>
      <c r="AV73" s="393">
        <v>555882.45000000007</v>
      </c>
      <c r="AW73" s="393">
        <v>190203.36000000004</v>
      </c>
      <c r="AX73" s="393">
        <v>221850.21</v>
      </c>
      <c r="AY73" s="393">
        <v>777732.66</v>
      </c>
      <c r="AZ73" s="390">
        <v>278157.12</v>
      </c>
      <c r="BA73" s="390">
        <v>55875.120000000112</v>
      </c>
      <c r="BB73" s="387">
        <v>0.50038838247186967</v>
      </c>
      <c r="BC73" s="387">
        <v>0.35765132969984825</v>
      </c>
      <c r="BD73" s="457">
        <v>107959.43</v>
      </c>
      <c r="BE73" s="457">
        <v>18.04</v>
      </c>
      <c r="BF73" s="391">
        <v>4.51</v>
      </c>
    </row>
    <row r="74" spans="1:58" ht="28.5">
      <c r="A74" s="372">
        <v>13073087</v>
      </c>
      <c r="B74" s="371">
        <v>5358</v>
      </c>
      <c r="C74" s="371" t="s">
        <v>97</v>
      </c>
      <c r="D74" s="388">
        <v>2610</v>
      </c>
      <c r="E74" s="388">
        <v>-286500</v>
      </c>
      <c r="F74" s="393">
        <v>121953.98</v>
      </c>
      <c r="G74" s="388">
        <v>1</v>
      </c>
      <c r="H74" s="393">
        <v>58127.37</v>
      </c>
      <c r="I74" s="393" t="s">
        <v>24</v>
      </c>
      <c r="J74" s="388">
        <v>1</v>
      </c>
      <c r="K74" s="393">
        <v>545137.06000000006</v>
      </c>
      <c r="L74" s="409">
        <v>2017</v>
      </c>
      <c r="M74" s="896"/>
      <c r="N74" s="885"/>
      <c r="O74" s="388">
        <v>0</v>
      </c>
      <c r="P74" s="396">
        <v>0</v>
      </c>
      <c r="Q74" s="388">
        <v>1</v>
      </c>
      <c r="R74" s="393">
        <v>545137.06000000006</v>
      </c>
      <c r="S74" s="418">
        <v>400</v>
      </c>
      <c r="T74" s="409">
        <v>0</v>
      </c>
      <c r="U74" s="418">
        <v>350</v>
      </c>
      <c r="V74" s="409">
        <v>1</v>
      </c>
      <c r="W74" s="418">
        <v>325</v>
      </c>
      <c r="X74" s="388">
        <v>0</v>
      </c>
      <c r="Y74" s="388">
        <v>0</v>
      </c>
      <c r="Z74" s="393">
        <v>664787.31999999995</v>
      </c>
      <c r="AA74" s="393">
        <v>254.70778544061301</v>
      </c>
      <c r="AB74" s="409" t="s">
        <v>32</v>
      </c>
      <c r="AC74" s="409" t="s">
        <v>28</v>
      </c>
      <c r="AD74" s="409" t="s">
        <v>28</v>
      </c>
      <c r="AE74" s="409" t="s">
        <v>32</v>
      </c>
      <c r="AF74" s="420" t="s">
        <v>32</v>
      </c>
      <c r="AG74" s="458" t="s">
        <v>314</v>
      </c>
      <c r="AH74" s="458" t="s">
        <v>315</v>
      </c>
      <c r="AI74" s="458" t="s">
        <v>316</v>
      </c>
      <c r="AJ74" s="458" t="s">
        <v>317</v>
      </c>
      <c r="AK74" s="393" t="s">
        <v>24</v>
      </c>
      <c r="AL74" s="393">
        <v>58127.37</v>
      </c>
      <c r="AM74" s="421">
        <v>121953.98</v>
      </c>
      <c r="AN74" s="421">
        <v>545137.06000000006</v>
      </c>
      <c r="AO74" s="388">
        <v>14300</v>
      </c>
      <c r="AP74" s="446">
        <v>13865.16</v>
      </c>
      <c r="AQ74" s="388">
        <v>0</v>
      </c>
      <c r="AR74" s="393">
        <v>0</v>
      </c>
      <c r="AS74" s="388">
        <v>0</v>
      </c>
      <c r="AT74" s="421">
        <v>0</v>
      </c>
      <c r="AU74" s="393">
        <v>1256600.1200000001</v>
      </c>
      <c r="AV74" s="393">
        <v>1535435.0899999999</v>
      </c>
      <c r="AW74" s="393">
        <v>278834.96999999974</v>
      </c>
      <c r="AX74" s="393">
        <v>713613.05</v>
      </c>
      <c r="AY74" s="393">
        <v>2249048.1399999997</v>
      </c>
      <c r="AZ74" s="390">
        <v>882653.59</v>
      </c>
      <c r="BA74" s="390">
        <v>-60831.550000000163</v>
      </c>
      <c r="BB74" s="387">
        <v>0.57485568471670145</v>
      </c>
      <c r="BC74" s="387">
        <v>0.39245651273609472</v>
      </c>
      <c r="BD74" s="457">
        <v>342578.98</v>
      </c>
      <c r="BE74" s="457">
        <v>18.04</v>
      </c>
      <c r="BF74" s="391">
        <v>8.35</v>
      </c>
    </row>
    <row r="75" spans="1:58" ht="28.5">
      <c r="A75" s="372">
        <v>13073099</v>
      </c>
      <c r="B75" s="371">
        <v>5358</v>
      </c>
      <c r="C75" s="371" t="s">
        <v>98</v>
      </c>
      <c r="D75" s="388">
        <v>900</v>
      </c>
      <c r="E75" s="388">
        <v>-134100</v>
      </c>
      <c r="F75" s="393">
        <v>17023.189999999999</v>
      </c>
      <c r="G75" s="388">
        <v>1</v>
      </c>
      <c r="H75" s="393" t="s">
        <v>24</v>
      </c>
      <c r="I75" s="393">
        <v>-151123.19</v>
      </c>
      <c r="J75" s="388">
        <v>0</v>
      </c>
      <c r="K75" s="393">
        <v>0</v>
      </c>
      <c r="L75" s="409">
        <v>0</v>
      </c>
      <c r="M75" s="896"/>
      <c r="N75" s="885"/>
      <c r="O75" s="388">
        <v>1</v>
      </c>
      <c r="P75" s="396">
        <v>1690777.49</v>
      </c>
      <c r="Q75" s="388">
        <v>0</v>
      </c>
      <c r="R75" s="393">
        <v>0</v>
      </c>
      <c r="S75" s="418">
        <v>300</v>
      </c>
      <c r="T75" s="409">
        <v>0</v>
      </c>
      <c r="U75" s="418">
        <v>350</v>
      </c>
      <c r="V75" s="409">
        <v>1</v>
      </c>
      <c r="W75" s="418">
        <v>350</v>
      </c>
      <c r="X75" s="388">
        <v>0</v>
      </c>
      <c r="Y75" s="388">
        <v>0</v>
      </c>
      <c r="Z75" s="393">
        <v>662610.41</v>
      </c>
      <c r="AA75" s="393">
        <v>736.23378888888897</v>
      </c>
      <c r="AB75" s="409" t="s">
        <v>28</v>
      </c>
      <c r="AC75" s="409" t="s">
        <v>28</v>
      </c>
      <c r="AD75" s="409" t="s">
        <v>28</v>
      </c>
      <c r="AE75" s="409" t="s">
        <v>32</v>
      </c>
      <c r="AF75" s="459" t="s">
        <v>318</v>
      </c>
      <c r="AG75" s="458" t="s">
        <v>314</v>
      </c>
      <c r="AH75" s="458" t="s">
        <v>315</v>
      </c>
      <c r="AI75" s="458" t="s">
        <v>316</v>
      </c>
      <c r="AJ75" s="458" t="s">
        <v>317</v>
      </c>
      <c r="AK75" s="393" t="s">
        <v>24</v>
      </c>
      <c r="AL75" s="393">
        <v>374433.54</v>
      </c>
      <c r="AM75" s="421">
        <v>17023.189999999999</v>
      </c>
      <c r="AN75" s="421">
        <v>-1690777.49</v>
      </c>
      <c r="AO75" s="388">
        <v>4000</v>
      </c>
      <c r="AP75" s="446">
        <v>4101.67</v>
      </c>
      <c r="AQ75" s="388">
        <v>0</v>
      </c>
      <c r="AR75" s="393">
        <v>0</v>
      </c>
      <c r="AS75" s="388">
        <v>0</v>
      </c>
      <c r="AT75" s="421">
        <v>0</v>
      </c>
      <c r="AU75" s="393">
        <v>1137397.79</v>
      </c>
      <c r="AV75" s="393">
        <v>1088516.6600000001</v>
      </c>
      <c r="AW75" s="393">
        <v>-48881.129999999888</v>
      </c>
      <c r="AX75" s="393">
        <v>0</v>
      </c>
      <c r="AY75" s="393">
        <v>1088516.6600000001</v>
      </c>
      <c r="AZ75" s="390">
        <v>517886.43</v>
      </c>
      <c r="BA75" s="390">
        <v>570630.23000000021</v>
      </c>
      <c r="BB75" s="387">
        <v>0.47577262620858729</v>
      </c>
      <c r="BC75" s="387">
        <v>0.47577262620858729</v>
      </c>
      <c r="BD75" s="457">
        <v>201004.11</v>
      </c>
      <c r="BE75" s="457">
        <v>18.04</v>
      </c>
      <c r="BF75" s="391">
        <v>0.7</v>
      </c>
    </row>
    <row r="76" spans="1:58" ht="28.5">
      <c r="A76" s="372">
        <v>13073104</v>
      </c>
      <c r="B76" s="371">
        <v>5358</v>
      </c>
      <c r="C76" s="371" t="s">
        <v>99</v>
      </c>
      <c r="D76" s="388">
        <v>1056</v>
      </c>
      <c r="E76" s="388">
        <v>-154400</v>
      </c>
      <c r="F76" s="393">
        <v>-128798.01</v>
      </c>
      <c r="G76" s="388">
        <v>0</v>
      </c>
      <c r="H76" s="393" t="s">
        <v>24</v>
      </c>
      <c r="I76" s="393">
        <v>-168632.77</v>
      </c>
      <c r="J76" s="388">
        <v>1</v>
      </c>
      <c r="K76" s="393">
        <v>1124368</v>
      </c>
      <c r="L76" s="409" t="s">
        <v>211</v>
      </c>
      <c r="M76" s="897"/>
      <c r="N76" s="887"/>
      <c r="O76" s="388">
        <v>0</v>
      </c>
      <c r="P76" s="396">
        <v>0</v>
      </c>
      <c r="Q76" s="388">
        <v>1</v>
      </c>
      <c r="R76" s="393">
        <v>1124368</v>
      </c>
      <c r="S76" s="418">
        <v>286</v>
      </c>
      <c r="T76" s="409">
        <v>0</v>
      </c>
      <c r="U76" s="418">
        <v>365</v>
      </c>
      <c r="V76" s="409">
        <v>0</v>
      </c>
      <c r="W76" s="418">
        <v>330</v>
      </c>
      <c r="X76" s="388">
        <v>0</v>
      </c>
      <c r="Y76" s="388">
        <v>0</v>
      </c>
      <c r="Z76" s="393">
        <v>0</v>
      </c>
      <c r="AA76" s="393">
        <v>0</v>
      </c>
      <c r="AB76" s="409" t="s">
        <v>28</v>
      </c>
      <c r="AC76" s="409" t="s">
        <v>28</v>
      </c>
      <c r="AD76" s="409" t="s">
        <v>28</v>
      </c>
      <c r="AE76" s="409" t="s">
        <v>32</v>
      </c>
      <c r="AF76" s="420" t="s">
        <v>32</v>
      </c>
      <c r="AG76" s="458" t="s">
        <v>314</v>
      </c>
      <c r="AH76" s="458" t="s">
        <v>315</v>
      </c>
      <c r="AI76" s="458" t="s">
        <v>316</v>
      </c>
      <c r="AJ76" s="458" t="s">
        <v>317</v>
      </c>
      <c r="AK76" s="393" t="s">
        <v>24</v>
      </c>
      <c r="AL76" s="393">
        <v>-168632.77</v>
      </c>
      <c r="AM76" s="421">
        <v>-128798.01</v>
      </c>
      <c r="AN76" s="421">
        <v>1124368</v>
      </c>
      <c r="AO76" s="388">
        <v>3000</v>
      </c>
      <c r="AP76" s="446">
        <v>4520.3100000000004</v>
      </c>
      <c r="AQ76" s="388">
        <v>0</v>
      </c>
      <c r="AR76" s="393">
        <v>0</v>
      </c>
      <c r="AS76" s="388">
        <v>0</v>
      </c>
      <c r="AT76" s="421">
        <v>0</v>
      </c>
      <c r="AU76" s="393">
        <v>504055.38</v>
      </c>
      <c r="AV76" s="393">
        <v>524694.38</v>
      </c>
      <c r="AW76" s="393">
        <v>20639</v>
      </c>
      <c r="AX76" s="393">
        <v>301759.26</v>
      </c>
      <c r="AY76" s="393">
        <v>826453.64</v>
      </c>
      <c r="AZ76" s="390">
        <v>365103.68</v>
      </c>
      <c r="BA76" s="390">
        <v>-142168.56</v>
      </c>
      <c r="BB76" s="387">
        <v>0.69584065299117548</v>
      </c>
      <c r="BC76" s="387">
        <v>0.44177151908968543</v>
      </c>
      <c r="BD76" s="457">
        <v>141705.47</v>
      </c>
      <c r="BE76" s="457">
        <v>18.04</v>
      </c>
      <c r="BF76" s="391">
        <v>2.59</v>
      </c>
    </row>
    <row r="77" spans="1:58">
      <c r="A77" s="372">
        <v>13073004</v>
      </c>
      <c r="B77" s="371">
        <v>5359</v>
      </c>
      <c r="C77" s="371" t="s">
        <v>100</v>
      </c>
      <c r="D77" s="467">
        <v>944</v>
      </c>
      <c r="E77" s="467">
        <v>-4900</v>
      </c>
      <c r="F77" s="412">
        <v>-26962.91</v>
      </c>
      <c r="G77" s="467">
        <v>0</v>
      </c>
      <c r="H77" s="412">
        <v>0</v>
      </c>
      <c r="I77" s="412">
        <v>-26962.91</v>
      </c>
      <c r="J77" s="467">
        <v>0</v>
      </c>
      <c r="K77" s="412">
        <v>0</v>
      </c>
      <c r="L77" s="385">
        <v>2010</v>
      </c>
      <c r="M77" s="467">
        <v>0</v>
      </c>
      <c r="N77" s="412">
        <v>0</v>
      </c>
      <c r="O77" s="467">
        <v>1</v>
      </c>
      <c r="P77" s="412">
        <v>914072.48</v>
      </c>
      <c r="Q77" s="467">
        <v>0</v>
      </c>
      <c r="R77" s="412">
        <v>0</v>
      </c>
      <c r="S77" s="467">
        <v>400</v>
      </c>
      <c r="T77" s="467">
        <v>0</v>
      </c>
      <c r="U77" s="467">
        <v>400</v>
      </c>
      <c r="V77" s="467">
        <v>0</v>
      </c>
      <c r="W77" s="467">
        <v>400</v>
      </c>
      <c r="X77" s="467">
        <v>0</v>
      </c>
      <c r="Y77" s="467">
        <v>0</v>
      </c>
      <c r="Z77" s="412">
        <v>1261442.5900000001</v>
      </c>
      <c r="AA77" s="412">
        <v>1336.2739300847459</v>
      </c>
      <c r="AB77" s="393" t="s">
        <v>32</v>
      </c>
      <c r="AC77" s="393" t="s">
        <v>28</v>
      </c>
      <c r="AD77" s="393" t="s">
        <v>32</v>
      </c>
      <c r="AE77" s="393" t="s">
        <v>32</v>
      </c>
      <c r="AF77" s="393" t="s">
        <v>32</v>
      </c>
      <c r="AG77" s="393" t="s">
        <v>32</v>
      </c>
      <c r="AH77" s="407">
        <v>43465</v>
      </c>
      <c r="AI77" s="407">
        <v>43465</v>
      </c>
      <c r="AJ77" s="407">
        <v>43830</v>
      </c>
      <c r="AK77" s="412">
        <v>-326750.05</v>
      </c>
      <c r="AL77" s="412">
        <v>-867439.23</v>
      </c>
      <c r="AM77" s="468">
        <v>-1010832.81</v>
      </c>
      <c r="AN77" s="468">
        <v>-964351.22</v>
      </c>
      <c r="AO77" s="467">
        <v>6100</v>
      </c>
      <c r="AP77" s="469">
        <v>5793.33</v>
      </c>
      <c r="AQ77" s="412">
        <v>0</v>
      </c>
      <c r="AR77" s="412">
        <v>0</v>
      </c>
      <c r="AS77" s="467">
        <v>11200</v>
      </c>
      <c r="AT77" s="468">
        <v>9525</v>
      </c>
      <c r="AU77" s="471">
        <v>452900</v>
      </c>
      <c r="AV77" s="412">
        <v>555314.85</v>
      </c>
      <c r="AW77" s="412">
        <v>102414.84999999998</v>
      </c>
      <c r="AX77" s="412">
        <v>251642.92</v>
      </c>
      <c r="AY77" s="412">
        <v>806957.77</v>
      </c>
      <c r="AZ77" s="429">
        <v>336141.55</v>
      </c>
      <c r="BA77" s="408">
        <v>470816.22000000003</v>
      </c>
      <c r="BB77" s="470">
        <v>0.60531705572073213</v>
      </c>
      <c r="BC77" s="470">
        <v>0.41655407816446205</v>
      </c>
      <c r="BD77" s="408">
        <v>237304.8</v>
      </c>
      <c r="BE77" s="807">
        <v>23.341999999999999</v>
      </c>
      <c r="BF77" s="391">
        <v>1.79</v>
      </c>
    </row>
    <row r="78" spans="1:58">
      <c r="A78" s="372">
        <v>13073013</v>
      </c>
      <c r="B78" s="371">
        <v>5359</v>
      </c>
      <c r="C78" s="371" t="s">
        <v>101</v>
      </c>
      <c r="D78" s="467">
        <v>649</v>
      </c>
      <c r="E78" s="467">
        <v>220900</v>
      </c>
      <c r="F78" s="412">
        <v>354972.2</v>
      </c>
      <c r="G78" s="467">
        <v>1</v>
      </c>
      <c r="H78" s="412">
        <v>228763.74</v>
      </c>
      <c r="I78" s="412">
        <v>0</v>
      </c>
      <c r="J78" s="467">
        <v>1</v>
      </c>
      <c r="K78" s="412">
        <v>426251.05</v>
      </c>
      <c r="L78" s="385"/>
      <c r="M78" s="467">
        <v>1</v>
      </c>
      <c r="N78" s="412">
        <v>2915778.87</v>
      </c>
      <c r="O78" s="467">
        <v>1</v>
      </c>
      <c r="P78" s="412">
        <v>55541.87</v>
      </c>
      <c r="Q78" s="467">
        <v>0</v>
      </c>
      <c r="R78" s="412">
        <v>0</v>
      </c>
      <c r="S78" s="467">
        <v>400</v>
      </c>
      <c r="T78" s="467">
        <v>0</v>
      </c>
      <c r="U78" s="467">
        <v>400</v>
      </c>
      <c r="V78" s="467">
        <v>0</v>
      </c>
      <c r="W78" s="467">
        <v>350</v>
      </c>
      <c r="X78" s="467">
        <v>0</v>
      </c>
      <c r="Y78" s="467">
        <v>0</v>
      </c>
      <c r="Z78" s="412">
        <v>1146860.3500000001</v>
      </c>
      <c r="AA78" s="412">
        <v>1767.119183359014</v>
      </c>
      <c r="AB78" s="393" t="s">
        <v>28</v>
      </c>
      <c r="AC78" s="393" t="s">
        <v>28</v>
      </c>
      <c r="AD78" s="393" t="s">
        <v>28</v>
      </c>
      <c r="AE78" s="393" t="s">
        <v>32</v>
      </c>
      <c r="AF78" s="393" t="s">
        <v>32</v>
      </c>
      <c r="AG78" s="393" t="s">
        <v>32</v>
      </c>
      <c r="AH78" s="407">
        <v>43370</v>
      </c>
      <c r="AI78" s="407">
        <v>43370</v>
      </c>
      <c r="AJ78" s="407">
        <v>43830</v>
      </c>
      <c r="AK78" s="412">
        <v>120704</v>
      </c>
      <c r="AL78" s="412">
        <v>-106463</v>
      </c>
      <c r="AM78" s="468">
        <v>330332.82</v>
      </c>
      <c r="AN78" s="468">
        <v>-33318.160000000003</v>
      </c>
      <c r="AO78" s="467">
        <v>4000</v>
      </c>
      <c r="AP78" s="469">
        <v>3677.66</v>
      </c>
      <c r="AQ78" s="412">
        <v>0</v>
      </c>
      <c r="AR78" s="412">
        <v>0</v>
      </c>
      <c r="AS78" s="467">
        <v>28700</v>
      </c>
      <c r="AT78" s="468">
        <v>29107.5</v>
      </c>
      <c r="AU78" s="408">
        <v>562033</v>
      </c>
      <c r="AV78" s="412">
        <v>669051.25</v>
      </c>
      <c r="AW78" s="412">
        <v>107018.25</v>
      </c>
      <c r="AX78" s="412">
        <v>35686.089999999997</v>
      </c>
      <c r="AY78" s="412">
        <v>704737.34</v>
      </c>
      <c r="AZ78" s="408">
        <v>261240.09</v>
      </c>
      <c r="BA78" s="408">
        <v>443497.25</v>
      </c>
      <c r="BB78" s="470">
        <v>0.39046349588316293</v>
      </c>
      <c r="BC78" s="470">
        <v>0.37069142668103838</v>
      </c>
      <c r="BD78" s="408">
        <v>190021.68</v>
      </c>
      <c r="BE78" s="807">
        <v>23.341999999999999</v>
      </c>
      <c r="BF78" s="391">
        <v>2.81</v>
      </c>
    </row>
    <row r="79" spans="1:58">
      <c r="A79" s="372">
        <v>13073019</v>
      </c>
      <c r="B79" s="371">
        <v>5359</v>
      </c>
      <c r="C79" s="371" t="s">
        <v>102</v>
      </c>
      <c r="D79" s="467">
        <v>1190</v>
      </c>
      <c r="E79" s="467">
        <v>13500</v>
      </c>
      <c r="F79" s="412">
        <v>36017.870000000003</v>
      </c>
      <c r="G79" s="467">
        <v>0</v>
      </c>
      <c r="H79" s="412">
        <v>0</v>
      </c>
      <c r="I79" s="412">
        <v>-125402.13</v>
      </c>
      <c r="J79" s="467">
        <v>0</v>
      </c>
      <c r="K79" s="412">
        <v>0</v>
      </c>
      <c r="L79" s="385">
        <v>2012</v>
      </c>
      <c r="M79" s="467">
        <v>1</v>
      </c>
      <c r="N79" s="412">
        <v>865646.11</v>
      </c>
      <c r="O79" s="467">
        <v>0</v>
      </c>
      <c r="P79" s="412">
        <v>0</v>
      </c>
      <c r="Q79" s="467">
        <v>1</v>
      </c>
      <c r="R79" s="412">
        <v>1502048.82</v>
      </c>
      <c r="S79" s="467">
        <v>300</v>
      </c>
      <c r="T79" s="467">
        <v>0</v>
      </c>
      <c r="U79" s="467">
        <v>350</v>
      </c>
      <c r="V79" s="467">
        <v>0</v>
      </c>
      <c r="W79" s="467">
        <v>350</v>
      </c>
      <c r="X79" s="467">
        <v>0</v>
      </c>
      <c r="Y79" s="467">
        <v>0</v>
      </c>
      <c r="Z79" s="412">
        <v>2630980.9700000002</v>
      </c>
      <c r="AA79" s="412">
        <v>2210.9083781512609</v>
      </c>
      <c r="AB79" s="393" t="s">
        <v>32</v>
      </c>
      <c r="AC79" s="393" t="s">
        <v>32</v>
      </c>
      <c r="AD79" s="393" t="s">
        <v>32</v>
      </c>
      <c r="AE79" s="393" t="s">
        <v>32</v>
      </c>
      <c r="AF79" s="393" t="s">
        <v>32</v>
      </c>
      <c r="AG79" s="393" t="s">
        <v>32</v>
      </c>
      <c r="AH79" s="407">
        <v>43377</v>
      </c>
      <c r="AI79" s="407">
        <v>43377</v>
      </c>
      <c r="AJ79" s="407">
        <v>43830</v>
      </c>
      <c r="AK79" s="412">
        <v>322266</v>
      </c>
      <c r="AL79" s="412">
        <v>-125402.13</v>
      </c>
      <c r="AM79" s="468">
        <v>36017.870000000003</v>
      </c>
      <c r="AN79" s="468">
        <v>1426844.02</v>
      </c>
      <c r="AO79" s="467">
        <v>5000</v>
      </c>
      <c r="AP79" s="469">
        <v>4780.4799999999996</v>
      </c>
      <c r="AQ79" s="412">
        <v>0</v>
      </c>
      <c r="AR79" s="412">
        <v>0</v>
      </c>
      <c r="AS79" s="467">
        <v>22200</v>
      </c>
      <c r="AT79" s="468">
        <v>24889.8</v>
      </c>
      <c r="AU79" s="408">
        <v>819945</v>
      </c>
      <c r="AV79" s="412">
        <v>869170.86</v>
      </c>
      <c r="AW79" s="412">
        <v>49225.859999999986</v>
      </c>
      <c r="AX79" s="412">
        <v>180801.16</v>
      </c>
      <c r="AY79" s="412">
        <v>1049972.02</v>
      </c>
      <c r="AZ79" s="408">
        <v>500594.01</v>
      </c>
      <c r="BA79" s="408">
        <v>549378.01</v>
      </c>
      <c r="BB79" s="470">
        <v>0.5759443085793281</v>
      </c>
      <c r="BC79" s="470">
        <v>0.47676890475614769</v>
      </c>
      <c r="BD79" s="408">
        <v>341113.44</v>
      </c>
      <c r="BE79" s="807">
        <v>23.341999999999999</v>
      </c>
      <c r="BF79" s="391">
        <v>0.03</v>
      </c>
    </row>
    <row r="80" spans="1:58">
      <c r="A80" s="372">
        <v>13073030</v>
      </c>
      <c r="B80" s="371">
        <v>5359</v>
      </c>
      <c r="C80" s="371" t="s">
        <v>103</v>
      </c>
      <c r="D80" s="467">
        <v>984</v>
      </c>
      <c r="E80" s="467">
        <v>151100</v>
      </c>
      <c r="F80" s="412">
        <v>273498.06</v>
      </c>
      <c r="G80" s="467">
        <v>1</v>
      </c>
      <c r="H80" s="412">
        <v>207752.18</v>
      </c>
      <c r="I80" s="412">
        <v>0</v>
      </c>
      <c r="J80" s="467">
        <v>1</v>
      </c>
      <c r="K80" s="412">
        <v>841561.18</v>
      </c>
      <c r="L80" s="385"/>
      <c r="M80" s="467">
        <v>1</v>
      </c>
      <c r="N80" s="412">
        <v>7178464.3600000003</v>
      </c>
      <c r="O80" s="467">
        <v>0</v>
      </c>
      <c r="P80" s="412">
        <v>0</v>
      </c>
      <c r="Q80" s="467">
        <v>1</v>
      </c>
      <c r="R80" s="412">
        <v>744790.08</v>
      </c>
      <c r="S80" s="467">
        <v>300</v>
      </c>
      <c r="T80" s="467">
        <v>0</v>
      </c>
      <c r="U80" s="467">
        <v>350</v>
      </c>
      <c r="V80" s="467">
        <v>0</v>
      </c>
      <c r="W80" s="467">
        <v>300</v>
      </c>
      <c r="X80" s="467">
        <v>0</v>
      </c>
      <c r="Y80" s="467">
        <v>0</v>
      </c>
      <c r="Z80" s="412">
        <v>569143.1</v>
      </c>
      <c r="AA80" s="412">
        <v>578.39745934959342</v>
      </c>
      <c r="AB80" s="393" t="s">
        <v>28</v>
      </c>
      <c r="AC80" s="393" t="s">
        <v>28</v>
      </c>
      <c r="AD80" s="393" t="s">
        <v>28</v>
      </c>
      <c r="AE80" s="393" t="s">
        <v>32</v>
      </c>
      <c r="AF80" s="393" t="s">
        <v>32</v>
      </c>
      <c r="AG80" s="393" t="s">
        <v>32</v>
      </c>
      <c r="AH80" s="407">
        <v>43465</v>
      </c>
      <c r="AI80" s="407">
        <v>43465</v>
      </c>
      <c r="AJ80" s="407">
        <v>43830</v>
      </c>
      <c r="AK80" s="412">
        <v>-511869</v>
      </c>
      <c r="AL80" s="412">
        <v>207752.18</v>
      </c>
      <c r="AM80" s="468">
        <v>273498.06</v>
      </c>
      <c r="AN80" s="468">
        <v>744790.08</v>
      </c>
      <c r="AO80" s="467">
        <v>2700</v>
      </c>
      <c r="AP80" s="469">
        <v>2635</v>
      </c>
      <c r="AQ80" s="412">
        <v>0</v>
      </c>
      <c r="AR80" s="412">
        <v>0</v>
      </c>
      <c r="AS80" s="467">
        <v>52200</v>
      </c>
      <c r="AT80" s="468">
        <v>63859.01</v>
      </c>
      <c r="AU80" s="408">
        <v>582148</v>
      </c>
      <c r="AV80" s="412">
        <v>716875.34</v>
      </c>
      <c r="AW80" s="412">
        <v>134727.33999999997</v>
      </c>
      <c r="AX80" s="412">
        <v>202014.84</v>
      </c>
      <c r="AY80" s="412">
        <v>918890.17999999993</v>
      </c>
      <c r="AZ80" s="408">
        <v>374187.28</v>
      </c>
      <c r="BA80" s="408">
        <v>544702.89999999991</v>
      </c>
      <c r="BB80" s="470">
        <v>0.52196980300647533</v>
      </c>
      <c r="BC80" s="470">
        <v>0.4072165402834102</v>
      </c>
      <c r="BD80" s="408">
        <v>261322.32</v>
      </c>
      <c r="BE80" s="807">
        <v>23.341999999999999</v>
      </c>
      <c r="BF80" s="391">
        <v>0.05</v>
      </c>
    </row>
    <row r="81" spans="1:58">
      <c r="A81" s="372">
        <v>13073052</v>
      </c>
      <c r="B81" s="371">
        <v>5359</v>
      </c>
      <c r="C81" s="371" t="s">
        <v>104</v>
      </c>
      <c r="D81" s="467">
        <v>460</v>
      </c>
      <c r="E81" s="467">
        <v>223800</v>
      </c>
      <c r="F81" s="412">
        <v>445598.09</v>
      </c>
      <c r="G81" s="467">
        <v>1</v>
      </c>
      <c r="H81" s="412">
        <v>165341.54999999999</v>
      </c>
      <c r="I81" s="412">
        <v>0</v>
      </c>
      <c r="J81" s="467">
        <v>1</v>
      </c>
      <c r="K81" s="412">
        <v>728549.15</v>
      </c>
      <c r="L81" s="385"/>
      <c r="M81" s="467">
        <v>1</v>
      </c>
      <c r="N81" s="412">
        <v>3431599.28</v>
      </c>
      <c r="O81" s="467">
        <v>0</v>
      </c>
      <c r="P81" s="412">
        <v>0</v>
      </c>
      <c r="Q81" s="467">
        <v>1</v>
      </c>
      <c r="R81" s="412">
        <v>403048.9</v>
      </c>
      <c r="S81" s="467">
        <v>400</v>
      </c>
      <c r="T81" s="467">
        <v>0</v>
      </c>
      <c r="U81" s="467">
        <v>400</v>
      </c>
      <c r="V81" s="467">
        <v>0</v>
      </c>
      <c r="W81" s="467">
        <v>400</v>
      </c>
      <c r="X81" s="467">
        <v>0</v>
      </c>
      <c r="Y81" s="467">
        <v>0</v>
      </c>
      <c r="Z81" s="412">
        <v>4321495.37</v>
      </c>
      <c r="AA81" s="412">
        <v>9394.5551521739126</v>
      </c>
      <c r="AB81" s="393" t="s">
        <v>28</v>
      </c>
      <c r="AC81" s="393" t="s">
        <v>28</v>
      </c>
      <c r="AD81" s="393" t="s">
        <v>28</v>
      </c>
      <c r="AE81" s="393" t="s">
        <v>32</v>
      </c>
      <c r="AF81" s="393" t="s">
        <v>32</v>
      </c>
      <c r="AG81" s="393" t="s">
        <v>32</v>
      </c>
      <c r="AH81" s="407">
        <v>43465</v>
      </c>
      <c r="AI81" s="407">
        <v>43465</v>
      </c>
      <c r="AJ81" s="407">
        <v>43830</v>
      </c>
      <c r="AK81" s="412">
        <v>635598</v>
      </c>
      <c r="AL81" s="412">
        <v>165341.54999999999</v>
      </c>
      <c r="AM81" s="468">
        <v>445598.09</v>
      </c>
      <c r="AN81" s="468">
        <v>403048.9</v>
      </c>
      <c r="AO81" s="467">
        <v>2100</v>
      </c>
      <c r="AP81" s="469">
        <v>2433.42</v>
      </c>
      <c r="AQ81" s="412">
        <v>0</v>
      </c>
      <c r="AR81" s="412">
        <v>0</v>
      </c>
      <c r="AS81" s="467">
        <v>12200</v>
      </c>
      <c r="AT81" s="468">
        <v>15975</v>
      </c>
      <c r="AU81" s="408">
        <v>255710</v>
      </c>
      <c r="AV81" s="412">
        <v>465249</v>
      </c>
      <c r="AW81" s="412">
        <v>209539</v>
      </c>
      <c r="AX81" s="412">
        <v>103440.5</v>
      </c>
      <c r="AY81" s="412">
        <v>568689.5</v>
      </c>
      <c r="AZ81" s="408">
        <v>164281.73000000001</v>
      </c>
      <c r="BA81" s="408">
        <v>404407.77</v>
      </c>
      <c r="BB81" s="470">
        <v>0.35310496099937883</v>
      </c>
      <c r="BC81" s="470">
        <v>0.28887772677357332</v>
      </c>
      <c r="BD81" s="408">
        <v>128814.24</v>
      </c>
      <c r="BE81" s="807">
        <v>23.341999999999999</v>
      </c>
      <c r="BF81" s="391" t="s">
        <v>24</v>
      </c>
    </row>
    <row r="82" spans="1:58">
      <c r="A82" s="372">
        <v>13073071</v>
      </c>
      <c r="B82" s="371">
        <v>5359</v>
      </c>
      <c r="C82" s="371" t="s">
        <v>105</v>
      </c>
      <c r="D82" s="467">
        <v>213</v>
      </c>
      <c r="E82" s="467">
        <v>216800</v>
      </c>
      <c r="F82" s="412">
        <v>303605.37</v>
      </c>
      <c r="G82" s="467">
        <v>1</v>
      </c>
      <c r="H82" s="412">
        <v>162049.1</v>
      </c>
      <c r="I82" s="412">
        <v>0</v>
      </c>
      <c r="J82" s="467">
        <v>1</v>
      </c>
      <c r="K82" s="412">
        <v>422229.58</v>
      </c>
      <c r="L82" s="385"/>
      <c r="M82" s="467">
        <v>1</v>
      </c>
      <c r="N82" s="412">
        <v>657886.38</v>
      </c>
      <c r="O82" s="467">
        <v>1</v>
      </c>
      <c r="P82" s="412">
        <v>59744.480000000003</v>
      </c>
      <c r="Q82" s="467">
        <v>0</v>
      </c>
      <c r="R82" s="412">
        <v>1458.87</v>
      </c>
      <c r="S82" s="467">
        <v>350</v>
      </c>
      <c r="T82" s="467">
        <v>0</v>
      </c>
      <c r="U82" s="467">
        <v>350</v>
      </c>
      <c r="V82" s="467">
        <v>0</v>
      </c>
      <c r="W82" s="467">
        <v>400</v>
      </c>
      <c r="X82" s="467">
        <v>0</v>
      </c>
      <c r="Y82" s="467">
        <v>0</v>
      </c>
      <c r="Z82" s="412">
        <v>1430248.21</v>
      </c>
      <c r="AA82" s="412">
        <v>6714.7803286384978</v>
      </c>
      <c r="AB82" s="393" t="s">
        <v>28</v>
      </c>
      <c r="AC82" s="393" t="s">
        <v>28</v>
      </c>
      <c r="AD82" s="393" t="s">
        <v>28</v>
      </c>
      <c r="AE82" s="393" t="s">
        <v>32</v>
      </c>
      <c r="AF82" s="393" t="s">
        <v>32</v>
      </c>
      <c r="AG82" s="393" t="s">
        <v>32</v>
      </c>
      <c r="AH82" s="407">
        <v>43465</v>
      </c>
      <c r="AI82" s="407">
        <v>43465</v>
      </c>
      <c r="AJ82" s="407">
        <v>43830</v>
      </c>
      <c r="AK82" s="412">
        <v>243399</v>
      </c>
      <c r="AL82" s="412">
        <v>162049.1</v>
      </c>
      <c r="AM82" s="468">
        <v>303605.37</v>
      </c>
      <c r="AN82" s="468">
        <v>-59744.480000000003</v>
      </c>
      <c r="AO82" s="467">
        <v>700</v>
      </c>
      <c r="AP82" s="469">
        <v>776.33</v>
      </c>
      <c r="AQ82" s="412">
        <v>0</v>
      </c>
      <c r="AR82" s="412">
        <v>0</v>
      </c>
      <c r="AS82" s="467">
        <v>6000</v>
      </c>
      <c r="AT82" s="468">
        <v>6680.25</v>
      </c>
      <c r="AU82" s="408">
        <v>200513</v>
      </c>
      <c r="AV82" s="412">
        <v>272634.94</v>
      </c>
      <c r="AW82" s="412">
        <v>72121.94</v>
      </c>
      <c r="AX82" s="412">
        <v>2916.76</v>
      </c>
      <c r="AY82" s="412">
        <v>275551.7</v>
      </c>
      <c r="AZ82" s="408">
        <v>94828.03</v>
      </c>
      <c r="BA82" s="408">
        <v>180723.67</v>
      </c>
      <c r="BB82" s="470">
        <v>0.34782053246733524</v>
      </c>
      <c r="BC82" s="470">
        <v>0.34413879500652689</v>
      </c>
      <c r="BD82" s="408">
        <v>84970.2</v>
      </c>
      <c r="BE82" s="807">
        <v>23.341999999999999</v>
      </c>
      <c r="BF82" s="391">
        <v>0.06</v>
      </c>
    </row>
    <row r="83" spans="1:58">
      <c r="A83" s="372">
        <v>13073078</v>
      </c>
      <c r="B83" s="371">
        <v>5359</v>
      </c>
      <c r="C83" s="371" t="s">
        <v>106</v>
      </c>
      <c r="D83" s="467">
        <v>2459</v>
      </c>
      <c r="E83" s="467">
        <v>406800</v>
      </c>
      <c r="F83" s="412">
        <v>593339</v>
      </c>
      <c r="G83" s="467">
        <v>1</v>
      </c>
      <c r="H83" s="412">
        <v>0</v>
      </c>
      <c r="I83" s="412">
        <v>-464205.64</v>
      </c>
      <c r="J83" s="467">
        <v>0</v>
      </c>
      <c r="K83" s="412">
        <v>-510387.82</v>
      </c>
      <c r="L83" s="385">
        <v>2014</v>
      </c>
      <c r="M83" s="467">
        <v>1</v>
      </c>
      <c r="N83" s="412">
        <v>9094956.7300000004</v>
      </c>
      <c r="O83" s="467">
        <v>0</v>
      </c>
      <c r="P83" s="412">
        <v>0</v>
      </c>
      <c r="Q83" s="467">
        <v>1</v>
      </c>
      <c r="R83" s="412">
        <v>399233.83</v>
      </c>
      <c r="S83" s="467">
        <v>300</v>
      </c>
      <c r="T83" s="467">
        <v>0</v>
      </c>
      <c r="U83" s="467">
        <v>375</v>
      </c>
      <c r="V83" s="467">
        <v>0</v>
      </c>
      <c r="W83" s="467">
        <v>300</v>
      </c>
      <c r="X83" s="467">
        <v>0</v>
      </c>
      <c r="Y83" s="467">
        <v>0</v>
      </c>
      <c r="Z83" s="412">
        <v>1272586.6100000001</v>
      </c>
      <c r="AA83" s="412">
        <v>517.52200488003257</v>
      </c>
      <c r="AB83" s="393" t="s">
        <v>28</v>
      </c>
      <c r="AC83" s="393" t="s">
        <v>28</v>
      </c>
      <c r="AD83" s="393" t="s">
        <v>28</v>
      </c>
      <c r="AE83" s="393" t="s">
        <v>32</v>
      </c>
      <c r="AF83" s="393" t="s">
        <v>32</v>
      </c>
      <c r="AG83" s="393" t="s">
        <v>32</v>
      </c>
      <c r="AH83" s="407">
        <v>43555</v>
      </c>
      <c r="AI83" s="407">
        <v>43554</v>
      </c>
      <c r="AJ83" s="407">
        <v>43830</v>
      </c>
      <c r="AK83" s="412">
        <v>-496786</v>
      </c>
      <c r="AL83" s="412">
        <v>-464205.64</v>
      </c>
      <c r="AM83" s="468">
        <v>593339</v>
      </c>
      <c r="AN83" s="468">
        <v>399233.83</v>
      </c>
      <c r="AO83" s="467">
        <v>8800</v>
      </c>
      <c r="AP83" s="469">
        <v>7905.89</v>
      </c>
      <c r="AQ83" s="412">
        <v>0</v>
      </c>
      <c r="AR83" s="412">
        <v>0</v>
      </c>
      <c r="AS83" s="467">
        <v>0</v>
      </c>
      <c r="AT83" s="468">
        <v>0</v>
      </c>
      <c r="AU83" s="408">
        <v>1291484</v>
      </c>
      <c r="AV83" s="412">
        <v>2058243.52</v>
      </c>
      <c r="AW83" s="412">
        <v>766759.52</v>
      </c>
      <c r="AX83" s="412">
        <v>594289.59</v>
      </c>
      <c r="AY83" s="412">
        <v>2652533.11</v>
      </c>
      <c r="AZ83" s="408">
        <v>750655.65</v>
      </c>
      <c r="BA83" s="408">
        <v>1901877.46</v>
      </c>
      <c r="BB83" s="470">
        <v>0.36470691767318186</v>
      </c>
      <c r="BC83" s="470">
        <v>0.28299577003206572</v>
      </c>
      <c r="BD83" s="408">
        <v>498976.32</v>
      </c>
      <c r="BE83" s="807">
        <v>23.341999999999999</v>
      </c>
      <c r="BF83" s="391">
        <v>0.84</v>
      </c>
    </row>
    <row r="84" spans="1:58">
      <c r="A84" s="372">
        <v>13073101</v>
      </c>
      <c r="B84" s="371">
        <v>5359</v>
      </c>
      <c r="C84" s="371" t="s">
        <v>107</v>
      </c>
      <c r="D84" s="467">
        <v>1094</v>
      </c>
      <c r="E84" s="467">
        <v>198600</v>
      </c>
      <c r="F84" s="412">
        <v>199713.82</v>
      </c>
      <c r="G84" s="467">
        <v>0</v>
      </c>
      <c r="H84" s="412">
        <v>0</v>
      </c>
      <c r="I84" s="412">
        <v>-218806.89</v>
      </c>
      <c r="J84" s="467">
        <v>0</v>
      </c>
      <c r="K84" s="412">
        <v>0</v>
      </c>
      <c r="L84" s="385">
        <v>2016</v>
      </c>
      <c r="M84" s="467">
        <v>1</v>
      </c>
      <c r="N84" s="412">
        <v>667036.94999999995</v>
      </c>
      <c r="O84" s="467">
        <v>0</v>
      </c>
      <c r="P84" s="412">
        <v>0</v>
      </c>
      <c r="Q84" s="467">
        <v>1</v>
      </c>
      <c r="R84" s="412">
        <v>55935.14</v>
      </c>
      <c r="S84" s="467">
        <v>400</v>
      </c>
      <c r="T84" s="467">
        <v>0</v>
      </c>
      <c r="U84" s="467">
        <v>400</v>
      </c>
      <c r="V84" s="467">
        <v>0</v>
      </c>
      <c r="W84" s="467">
        <v>375</v>
      </c>
      <c r="X84" s="467">
        <v>0</v>
      </c>
      <c r="Y84" s="467">
        <v>0</v>
      </c>
      <c r="Z84" s="412">
        <v>8901390.8599999994</v>
      </c>
      <c r="AA84" s="412">
        <v>8136.5547166361966</v>
      </c>
      <c r="AB84" s="393" t="s">
        <v>28</v>
      </c>
      <c r="AC84" s="393" t="s">
        <v>28</v>
      </c>
      <c r="AD84" s="393" t="s">
        <v>28</v>
      </c>
      <c r="AE84" s="393" t="s">
        <v>32</v>
      </c>
      <c r="AF84" s="393" t="s">
        <v>32</v>
      </c>
      <c r="AG84" s="393" t="s">
        <v>32</v>
      </c>
      <c r="AH84" s="407">
        <v>43362</v>
      </c>
      <c r="AI84" s="407">
        <v>43362</v>
      </c>
      <c r="AJ84" s="407">
        <v>43830</v>
      </c>
      <c r="AK84" s="412">
        <v>229519</v>
      </c>
      <c r="AL84" s="412">
        <v>-172200</v>
      </c>
      <c r="AM84" s="468">
        <v>199713.82</v>
      </c>
      <c r="AN84" s="468">
        <v>55875.14</v>
      </c>
      <c r="AO84" s="467">
        <v>4900</v>
      </c>
      <c r="AP84" s="469">
        <v>6796.33</v>
      </c>
      <c r="AQ84" s="412">
        <v>0</v>
      </c>
      <c r="AR84" s="412">
        <v>0</v>
      </c>
      <c r="AS84" s="467">
        <v>10800</v>
      </c>
      <c r="AT84" s="468">
        <v>12345</v>
      </c>
      <c r="AU84" s="408">
        <v>627055</v>
      </c>
      <c r="AV84" s="412">
        <v>686297.99</v>
      </c>
      <c r="AW84" s="412">
        <v>59242.989999999991</v>
      </c>
      <c r="AX84" s="412">
        <v>235647.51</v>
      </c>
      <c r="AY84" s="412">
        <v>921945.5</v>
      </c>
      <c r="AZ84" s="408">
        <v>381301.03</v>
      </c>
      <c r="BA84" s="408">
        <v>540644.47</v>
      </c>
      <c r="BB84" s="470">
        <v>0.55559106329307484</v>
      </c>
      <c r="BC84" s="470">
        <v>0.41358304802181911</v>
      </c>
      <c r="BD84" s="408">
        <v>265812.96000000002</v>
      </c>
      <c r="BE84" s="807">
        <v>23.341999999999999</v>
      </c>
      <c r="BF84" s="391">
        <v>0.14000000000000001</v>
      </c>
    </row>
    <row r="85" spans="1:58">
      <c r="A85" s="372">
        <v>13073007</v>
      </c>
      <c r="B85" s="371">
        <v>5360</v>
      </c>
      <c r="C85" s="371" t="s">
        <v>108</v>
      </c>
      <c r="D85" s="388">
        <v>1740</v>
      </c>
      <c r="E85" s="417">
        <v>152810</v>
      </c>
      <c r="F85" s="416">
        <v>330752.44</v>
      </c>
      <c r="G85" s="388">
        <v>1</v>
      </c>
      <c r="H85" s="450">
        <v>92347.60999999987</v>
      </c>
      <c r="I85" s="416">
        <v>0</v>
      </c>
      <c r="J85" s="388">
        <v>0</v>
      </c>
      <c r="K85" s="393" t="s">
        <v>24</v>
      </c>
      <c r="L85" s="409">
        <v>2012</v>
      </c>
      <c r="M85" s="388">
        <v>0</v>
      </c>
      <c r="N85" s="416">
        <v>0</v>
      </c>
      <c r="O85" s="388">
        <v>0</v>
      </c>
      <c r="P85" s="416">
        <v>0</v>
      </c>
      <c r="Q85" s="388">
        <v>1</v>
      </c>
      <c r="R85" s="416">
        <v>311577.43000000005</v>
      </c>
      <c r="S85" s="388">
        <v>900</v>
      </c>
      <c r="T85" s="409">
        <v>0</v>
      </c>
      <c r="U85" s="388">
        <v>400</v>
      </c>
      <c r="V85" s="409">
        <v>0</v>
      </c>
      <c r="W85" s="388">
        <v>450</v>
      </c>
      <c r="X85" s="388">
        <v>0</v>
      </c>
      <c r="Y85" s="388">
        <v>0</v>
      </c>
      <c r="Z85" s="416">
        <v>1390596.28</v>
      </c>
      <c r="AA85" s="416">
        <v>799.19326436781614</v>
      </c>
      <c r="AB85" s="409" t="s">
        <v>32</v>
      </c>
      <c r="AC85" s="409" t="s">
        <v>32</v>
      </c>
      <c r="AD85" s="409" t="s">
        <v>28</v>
      </c>
      <c r="AE85" s="409" t="s">
        <v>182</v>
      </c>
      <c r="AF85" s="409" t="s">
        <v>182</v>
      </c>
      <c r="AG85" s="434" t="s">
        <v>182</v>
      </c>
      <c r="AH85" s="407">
        <v>43465</v>
      </c>
      <c r="AI85" s="407">
        <v>43830</v>
      </c>
      <c r="AJ85" s="407">
        <v>44196</v>
      </c>
      <c r="AK85" s="393" t="s">
        <v>214</v>
      </c>
      <c r="AL85" s="393" t="s">
        <v>214</v>
      </c>
      <c r="AM85" s="393" t="s">
        <v>24</v>
      </c>
      <c r="AN85" s="451">
        <v>-1609128.59</v>
      </c>
      <c r="AO85" s="417">
        <v>7800</v>
      </c>
      <c r="AP85" s="452">
        <v>7990.11</v>
      </c>
      <c r="AQ85" s="417">
        <v>4000</v>
      </c>
      <c r="AR85" s="416">
        <v>4200</v>
      </c>
      <c r="AS85" s="417">
        <v>0</v>
      </c>
      <c r="AT85" s="451">
        <v>0</v>
      </c>
      <c r="AU85" s="393">
        <v>731420.12</v>
      </c>
      <c r="AV85" s="416">
        <v>896984.87</v>
      </c>
      <c r="AW85" s="416">
        <v>165564.75</v>
      </c>
      <c r="AX85" s="393">
        <v>570060.78</v>
      </c>
      <c r="AY85" s="416">
        <v>1467045.65</v>
      </c>
      <c r="AZ85" s="416">
        <v>589041.68000000005</v>
      </c>
      <c r="BA85" s="416">
        <v>878003.96999999986</v>
      </c>
      <c r="BB85" s="449">
        <v>0.65669076447186903</v>
      </c>
      <c r="BC85" s="449">
        <v>0.40151557656027959</v>
      </c>
      <c r="BD85" s="393" t="s">
        <v>24</v>
      </c>
      <c r="BE85" s="808">
        <v>23.59</v>
      </c>
      <c r="BF85" s="391">
        <v>2.79</v>
      </c>
    </row>
    <row r="86" spans="1:58">
      <c r="A86" s="372">
        <v>13073015</v>
      </c>
      <c r="B86" s="371">
        <v>5360</v>
      </c>
      <c r="C86" s="371" t="s">
        <v>109</v>
      </c>
      <c r="D86" s="388">
        <v>988</v>
      </c>
      <c r="E86" s="417">
        <v>166910</v>
      </c>
      <c r="F86" s="416">
        <v>205194.81</v>
      </c>
      <c r="G86" s="388">
        <v>1</v>
      </c>
      <c r="H86" s="416">
        <v>65813.88</v>
      </c>
      <c r="I86" s="416">
        <v>0</v>
      </c>
      <c r="J86" s="388">
        <v>0</v>
      </c>
      <c r="K86" s="393" t="s">
        <v>24</v>
      </c>
      <c r="L86" s="409">
        <v>2014</v>
      </c>
      <c r="M86" s="388">
        <v>0</v>
      </c>
      <c r="N86" s="416">
        <v>0</v>
      </c>
      <c r="O86" s="388">
        <v>1</v>
      </c>
      <c r="P86" s="416">
        <v>-424940.04</v>
      </c>
      <c r="Q86" s="388">
        <v>0</v>
      </c>
      <c r="R86" s="450" t="s">
        <v>24</v>
      </c>
      <c r="S86" s="388">
        <v>400</v>
      </c>
      <c r="T86" s="409">
        <v>0</v>
      </c>
      <c r="U86" s="388">
        <v>400</v>
      </c>
      <c r="V86" s="409">
        <v>0</v>
      </c>
      <c r="W86" s="388">
        <v>400</v>
      </c>
      <c r="X86" s="388">
        <v>0</v>
      </c>
      <c r="Y86" s="388">
        <v>0</v>
      </c>
      <c r="Z86" s="416">
        <v>1124675.23</v>
      </c>
      <c r="AA86" s="416">
        <v>1138.3352530364373</v>
      </c>
      <c r="AB86" s="409" t="s">
        <v>182</v>
      </c>
      <c r="AC86" s="409" t="s">
        <v>28</v>
      </c>
      <c r="AD86" s="409" t="s">
        <v>28</v>
      </c>
      <c r="AE86" s="409" t="s">
        <v>182</v>
      </c>
      <c r="AF86" s="409" t="s">
        <v>182</v>
      </c>
      <c r="AG86" s="434" t="s">
        <v>182</v>
      </c>
      <c r="AH86" s="407">
        <v>43465</v>
      </c>
      <c r="AI86" s="407">
        <v>43830</v>
      </c>
      <c r="AJ86" s="407">
        <v>44196</v>
      </c>
      <c r="AK86" s="393" t="s">
        <v>214</v>
      </c>
      <c r="AL86" s="393" t="s">
        <v>214</v>
      </c>
      <c r="AM86" s="393" t="s">
        <v>24</v>
      </c>
      <c r="AN86" s="451">
        <v>-387162.52</v>
      </c>
      <c r="AO86" s="417">
        <v>3000</v>
      </c>
      <c r="AP86" s="452">
        <v>3067.55</v>
      </c>
      <c r="AQ86" s="417">
        <v>0</v>
      </c>
      <c r="AR86" s="416">
        <v>0</v>
      </c>
      <c r="AS86" s="417">
        <v>0</v>
      </c>
      <c r="AT86" s="451">
        <v>0</v>
      </c>
      <c r="AU86" s="393">
        <v>468173.6</v>
      </c>
      <c r="AV86" s="416">
        <v>554445.73</v>
      </c>
      <c r="AW86" s="416">
        <v>86272.13</v>
      </c>
      <c r="AX86" s="393">
        <v>291971.15999999997</v>
      </c>
      <c r="AY86" s="416">
        <v>846416.8899999999</v>
      </c>
      <c r="AZ86" s="416">
        <v>288551.96000000002</v>
      </c>
      <c r="BA86" s="416">
        <v>557864.92999999993</v>
      </c>
      <c r="BB86" s="449">
        <v>0.52043319009779376</v>
      </c>
      <c r="BC86" s="449">
        <v>0.34090997404364187</v>
      </c>
      <c r="BD86" s="393" t="s">
        <v>24</v>
      </c>
      <c r="BE86" s="808">
        <v>23.59</v>
      </c>
      <c r="BF86" s="391" t="s">
        <v>24</v>
      </c>
    </row>
    <row r="87" spans="1:58" ht="29.25">
      <c r="A87" s="372">
        <v>13073016</v>
      </c>
      <c r="B87" s="371">
        <v>5360</v>
      </c>
      <c r="C87" s="371" t="s">
        <v>110</v>
      </c>
      <c r="D87" s="388">
        <v>492</v>
      </c>
      <c r="E87" s="417">
        <v>-148610</v>
      </c>
      <c r="F87" s="416">
        <v>-62242.19</v>
      </c>
      <c r="G87" s="388">
        <v>0</v>
      </c>
      <c r="H87" s="416" t="s">
        <v>24</v>
      </c>
      <c r="I87" s="416">
        <v>68035.73000000001</v>
      </c>
      <c r="J87" s="388">
        <v>1</v>
      </c>
      <c r="K87" s="393" t="s">
        <v>24</v>
      </c>
      <c r="L87" s="409" t="s">
        <v>24</v>
      </c>
      <c r="M87" s="388">
        <v>0</v>
      </c>
      <c r="N87" s="416">
        <v>0</v>
      </c>
      <c r="O87" s="388">
        <v>0</v>
      </c>
      <c r="P87" s="416">
        <v>0</v>
      </c>
      <c r="Q87" s="388">
        <v>1</v>
      </c>
      <c r="R87" s="416">
        <v>364896.12</v>
      </c>
      <c r="S87" s="388">
        <v>340</v>
      </c>
      <c r="T87" s="409">
        <v>0</v>
      </c>
      <c r="U87" s="388">
        <v>354</v>
      </c>
      <c r="V87" s="409">
        <v>0</v>
      </c>
      <c r="W87" s="388">
        <v>300</v>
      </c>
      <c r="X87" s="388">
        <v>1</v>
      </c>
      <c r="Y87" s="388">
        <v>0</v>
      </c>
      <c r="Z87" s="416">
        <v>56616.71</v>
      </c>
      <c r="AA87" s="416">
        <v>115.07461382113821</v>
      </c>
      <c r="AB87" s="409" t="s">
        <v>28</v>
      </c>
      <c r="AC87" s="409" t="s">
        <v>28</v>
      </c>
      <c r="AD87" s="409" t="s">
        <v>28</v>
      </c>
      <c r="AE87" s="409" t="s">
        <v>182</v>
      </c>
      <c r="AF87" s="409" t="s">
        <v>182</v>
      </c>
      <c r="AG87" s="434" t="s">
        <v>319</v>
      </c>
      <c r="AH87" s="407">
        <v>43465</v>
      </c>
      <c r="AI87" s="407">
        <v>43830</v>
      </c>
      <c r="AJ87" s="407">
        <v>44196</v>
      </c>
      <c r="AK87" s="393" t="s">
        <v>214</v>
      </c>
      <c r="AL87" s="393" t="s">
        <v>214</v>
      </c>
      <c r="AM87" s="393" t="s">
        <v>24</v>
      </c>
      <c r="AN87" s="451">
        <v>160192.95999999999</v>
      </c>
      <c r="AO87" s="417">
        <v>1800</v>
      </c>
      <c r="AP87" s="452">
        <v>1837.17</v>
      </c>
      <c r="AQ87" s="417">
        <v>0</v>
      </c>
      <c r="AR87" s="416">
        <v>0</v>
      </c>
      <c r="AS87" s="417">
        <v>0</v>
      </c>
      <c r="AT87" s="451">
        <v>0</v>
      </c>
      <c r="AU87" s="393">
        <v>170010.26</v>
      </c>
      <c r="AV87" s="416">
        <v>207442.98</v>
      </c>
      <c r="AW87" s="416">
        <v>37432.720000000001</v>
      </c>
      <c r="AX87" s="393">
        <v>183272.93</v>
      </c>
      <c r="AY87" s="416">
        <v>390715.91000000003</v>
      </c>
      <c r="AZ87" s="416">
        <v>161751.67999999999</v>
      </c>
      <c r="BA87" s="416">
        <v>228964.23000000004</v>
      </c>
      <c r="BB87" s="449">
        <v>0.779740437589163</v>
      </c>
      <c r="BC87" s="449">
        <v>0.41398795354916562</v>
      </c>
      <c r="BD87" s="393" t="s">
        <v>24</v>
      </c>
      <c r="BE87" s="808">
        <v>23.59</v>
      </c>
      <c r="BF87" s="391">
        <v>0.28000000000000003</v>
      </c>
    </row>
    <row r="88" spans="1:58">
      <c r="A88" s="372">
        <v>13073020</v>
      </c>
      <c r="B88" s="371">
        <v>5360</v>
      </c>
      <c r="C88" s="371" t="s">
        <v>111</v>
      </c>
      <c r="D88" s="388">
        <v>241</v>
      </c>
      <c r="E88" s="417">
        <v>-75690</v>
      </c>
      <c r="F88" s="416">
        <v>-8523.2199999999993</v>
      </c>
      <c r="G88" s="388">
        <v>0</v>
      </c>
      <c r="H88" s="416" t="s">
        <v>24</v>
      </c>
      <c r="I88" s="416">
        <v>10753.169999999984</v>
      </c>
      <c r="J88" s="388">
        <v>0</v>
      </c>
      <c r="K88" s="393" t="s">
        <v>24</v>
      </c>
      <c r="L88" s="409" t="s">
        <v>24</v>
      </c>
      <c r="M88" s="388">
        <v>0</v>
      </c>
      <c r="N88" s="416">
        <v>0</v>
      </c>
      <c r="O88" s="388">
        <v>0</v>
      </c>
      <c r="P88" s="416">
        <v>0</v>
      </c>
      <c r="Q88" s="388">
        <v>1</v>
      </c>
      <c r="R88" s="416">
        <v>167100.32</v>
      </c>
      <c r="S88" s="388">
        <v>282</v>
      </c>
      <c r="T88" s="409">
        <v>0</v>
      </c>
      <c r="U88" s="388">
        <v>300</v>
      </c>
      <c r="V88" s="409">
        <v>1</v>
      </c>
      <c r="W88" s="388">
        <v>322</v>
      </c>
      <c r="X88" s="388">
        <v>0</v>
      </c>
      <c r="Y88" s="388">
        <v>0</v>
      </c>
      <c r="Z88" s="416">
        <v>59328.65</v>
      </c>
      <c r="AA88" s="416">
        <v>246.17697095435685</v>
      </c>
      <c r="AB88" s="409" t="s">
        <v>28</v>
      </c>
      <c r="AC88" s="409" t="s">
        <v>28</v>
      </c>
      <c r="AD88" s="409" t="s">
        <v>28</v>
      </c>
      <c r="AE88" s="409" t="s">
        <v>182</v>
      </c>
      <c r="AF88" s="409" t="s">
        <v>182</v>
      </c>
      <c r="AG88" s="434" t="s">
        <v>182</v>
      </c>
      <c r="AH88" s="407">
        <v>43465</v>
      </c>
      <c r="AI88" s="407">
        <v>43830</v>
      </c>
      <c r="AJ88" s="407">
        <v>44196</v>
      </c>
      <c r="AK88" s="393" t="s">
        <v>215</v>
      </c>
      <c r="AL88" s="393" t="s">
        <v>215</v>
      </c>
      <c r="AM88" s="393" t="s">
        <v>24</v>
      </c>
      <c r="AN88" s="451">
        <v>236734.07</v>
      </c>
      <c r="AO88" s="417">
        <v>1400</v>
      </c>
      <c r="AP88" s="452">
        <v>1485.94</v>
      </c>
      <c r="AQ88" s="417">
        <v>0</v>
      </c>
      <c r="AR88" s="416">
        <v>0</v>
      </c>
      <c r="AS88" s="417">
        <v>0</v>
      </c>
      <c r="AT88" s="451">
        <v>0</v>
      </c>
      <c r="AU88" s="393">
        <v>135348.12</v>
      </c>
      <c r="AV88" s="416">
        <v>139900.82</v>
      </c>
      <c r="AW88" s="416">
        <v>4552.7000000000116</v>
      </c>
      <c r="AX88" s="393">
        <v>58530.87</v>
      </c>
      <c r="AY88" s="416">
        <v>198431.69</v>
      </c>
      <c r="AZ88" s="416">
        <v>95264.95</v>
      </c>
      <c r="BA88" s="416">
        <v>103166.74</v>
      </c>
      <c r="BB88" s="449">
        <v>0.68094633040749863</v>
      </c>
      <c r="BC88" s="449">
        <v>0.4800893949953256</v>
      </c>
      <c r="BD88" s="393" t="s">
        <v>24</v>
      </c>
      <c r="BE88" s="808">
        <v>23.59</v>
      </c>
      <c r="BF88" s="391">
        <v>7.17</v>
      </c>
    </row>
    <row r="89" spans="1:58" ht="29.25">
      <c r="A89" s="372">
        <v>13073022</v>
      </c>
      <c r="B89" s="371">
        <v>5360</v>
      </c>
      <c r="C89" s="371" t="s">
        <v>112</v>
      </c>
      <c r="D89" s="388">
        <v>784</v>
      </c>
      <c r="E89" s="417">
        <v>42290</v>
      </c>
      <c r="F89" s="416">
        <v>221964.38</v>
      </c>
      <c r="G89" s="388">
        <v>1</v>
      </c>
      <c r="H89" s="416">
        <v>191023.44999999998</v>
      </c>
      <c r="I89" s="416" t="s">
        <v>24</v>
      </c>
      <c r="J89" s="388">
        <v>0</v>
      </c>
      <c r="K89" s="393" t="s">
        <v>24</v>
      </c>
      <c r="L89" s="409" t="s">
        <v>24</v>
      </c>
      <c r="M89" s="388">
        <v>0</v>
      </c>
      <c r="N89" s="416">
        <v>0</v>
      </c>
      <c r="O89" s="388">
        <v>0</v>
      </c>
      <c r="P89" s="416">
        <v>0</v>
      </c>
      <c r="Q89" s="388">
        <v>1</v>
      </c>
      <c r="R89" s="416">
        <v>468794.6</v>
      </c>
      <c r="S89" s="388">
        <v>300</v>
      </c>
      <c r="T89" s="409">
        <v>0</v>
      </c>
      <c r="U89" s="388">
        <v>350</v>
      </c>
      <c r="V89" s="409">
        <v>1</v>
      </c>
      <c r="W89" s="388">
        <v>318</v>
      </c>
      <c r="X89" s="388">
        <v>1</v>
      </c>
      <c r="Y89" s="388">
        <v>0</v>
      </c>
      <c r="Z89" s="416">
        <v>173581.91</v>
      </c>
      <c r="AA89" s="416">
        <v>221.40549744897959</v>
      </c>
      <c r="AB89" s="409" t="s">
        <v>28</v>
      </c>
      <c r="AC89" s="409" t="s">
        <v>28</v>
      </c>
      <c r="AD89" s="409" t="s">
        <v>28</v>
      </c>
      <c r="AE89" s="409" t="s">
        <v>182</v>
      </c>
      <c r="AF89" s="409" t="s">
        <v>182</v>
      </c>
      <c r="AG89" s="434" t="s">
        <v>319</v>
      </c>
      <c r="AH89" s="407">
        <v>43465</v>
      </c>
      <c r="AI89" s="407">
        <v>43830</v>
      </c>
      <c r="AJ89" s="407">
        <v>44196</v>
      </c>
      <c r="AK89" s="393" t="s">
        <v>214</v>
      </c>
      <c r="AL89" s="393" t="s">
        <v>214</v>
      </c>
      <c r="AM89" s="393" t="s">
        <v>24</v>
      </c>
      <c r="AN89" s="451">
        <v>374618.99</v>
      </c>
      <c r="AO89" s="417">
        <v>3500</v>
      </c>
      <c r="AP89" s="452">
        <v>3094.23</v>
      </c>
      <c r="AQ89" s="417">
        <v>0</v>
      </c>
      <c r="AR89" s="416">
        <v>0</v>
      </c>
      <c r="AS89" s="417">
        <v>900</v>
      </c>
      <c r="AT89" s="451">
        <v>989</v>
      </c>
      <c r="AU89" s="393">
        <v>248370</v>
      </c>
      <c r="AV89" s="416">
        <v>450766.36</v>
      </c>
      <c r="AW89" s="416">
        <v>202396.36</v>
      </c>
      <c r="AX89" s="393">
        <v>305569.43</v>
      </c>
      <c r="AY89" s="416">
        <v>756335.79</v>
      </c>
      <c r="AZ89" s="416">
        <v>219700.65</v>
      </c>
      <c r="BA89" s="416">
        <v>536635.14</v>
      </c>
      <c r="BB89" s="449">
        <v>0.48739362449318535</v>
      </c>
      <c r="BC89" s="449">
        <v>0.29048030372858591</v>
      </c>
      <c r="BD89" s="393" t="s">
        <v>24</v>
      </c>
      <c r="BE89" s="808">
        <v>23.59</v>
      </c>
      <c r="BF89" s="391">
        <v>2.71</v>
      </c>
    </row>
    <row r="90" spans="1:58">
      <c r="A90" s="372">
        <v>13073032</v>
      </c>
      <c r="B90" s="371">
        <v>5360</v>
      </c>
      <c r="C90" s="371" t="s">
        <v>113</v>
      </c>
      <c r="D90" s="388">
        <v>528</v>
      </c>
      <c r="E90" s="417">
        <v>-63010</v>
      </c>
      <c r="F90" s="416">
        <v>-35756.089999999997</v>
      </c>
      <c r="G90" s="388">
        <v>0</v>
      </c>
      <c r="H90" s="416" t="s">
        <v>24</v>
      </c>
      <c r="I90" s="416">
        <v>48192.379999999976</v>
      </c>
      <c r="J90" s="388">
        <v>0</v>
      </c>
      <c r="K90" s="393" t="s">
        <v>24</v>
      </c>
      <c r="L90" s="409" t="s">
        <v>24</v>
      </c>
      <c r="M90" s="388">
        <v>0</v>
      </c>
      <c r="N90" s="416">
        <v>0</v>
      </c>
      <c r="O90" s="388">
        <v>0</v>
      </c>
      <c r="P90" s="416">
        <v>0</v>
      </c>
      <c r="Q90" s="388">
        <v>1</v>
      </c>
      <c r="R90" s="416">
        <v>94302.969999999972</v>
      </c>
      <c r="S90" s="388">
        <v>300</v>
      </c>
      <c r="T90" s="409">
        <v>0</v>
      </c>
      <c r="U90" s="388">
        <v>354</v>
      </c>
      <c r="V90" s="409">
        <v>0</v>
      </c>
      <c r="W90" s="388">
        <v>3.22</v>
      </c>
      <c r="X90" s="388">
        <v>0</v>
      </c>
      <c r="Y90" s="388">
        <v>0</v>
      </c>
      <c r="Z90" s="416">
        <v>5429.41</v>
      </c>
      <c r="AA90" s="416">
        <v>10.282973484848485</v>
      </c>
      <c r="AB90" s="409" t="s">
        <v>28</v>
      </c>
      <c r="AC90" s="409" t="s">
        <v>28</v>
      </c>
      <c r="AD90" s="409" t="s">
        <v>28</v>
      </c>
      <c r="AE90" s="409" t="s">
        <v>182</v>
      </c>
      <c r="AF90" s="409" t="s">
        <v>182</v>
      </c>
      <c r="AG90" s="461">
        <v>43220</v>
      </c>
      <c r="AH90" s="407">
        <v>43465</v>
      </c>
      <c r="AI90" s="407">
        <v>43830</v>
      </c>
      <c r="AJ90" s="407">
        <v>44196</v>
      </c>
      <c r="AK90" s="393" t="s">
        <v>215</v>
      </c>
      <c r="AL90" s="393" t="s">
        <v>215</v>
      </c>
      <c r="AM90" s="393" t="s">
        <v>24</v>
      </c>
      <c r="AN90" s="451">
        <v>244918.72</v>
      </c>
      <c r="AO90" s="417">
        <v>2500</v>
      </c>
      <c r="AP90" s="452">
        <v>2956.1</v>
      </c>
      <c r="AQ90" s="417">
        <v>0</v>
      </c>
      <c r="AR90" s="416">
        <v>0</v>
      </c>
      <c r="AS90" s="417">
        <v>0</v>
      </c>
      <c r="AT90" s="451">
        <v>0</v>
      </c>
      <c r="AU90" s="393">
        <v>282533.18</v>
      </c>
      <c r="AV90" s="416">
        <v>308686.96999999997</v>
      </c>
      <c r="AW90" s="416">
        <v>26153.789999999979</v>
      </c>
      <c r="AX90" s="393">
        <v>136631.39000000001</v>
      </c>
      <c r="AY90" s="416">
        <v>445318.36</v>
      </c>
      <c r="AZ90" s="416">
        <v>190350.71</v>
      </c>
      <c r="BA90" s="416">
        <v>254967.65</v>
      </c>
      <c r="BB90" s="449">
        <v>0.61664640396062076</v>
      </c>
      <c r="BC90" s="449">
        <v>0.42744860104128651</v>
      </c>
      <c r="BD90" s="393" t="s">
        <v>24</v>
      </c>
      <c r="BE90" s="808">
        <v>23.59</v>
      </c>
      <c r="BF90" s="391">
        <v>0.72</v>
      </c>
    </row>
    <row r="91" spans="1:58">
      <c r="A91" s="372">
        <v>13073033</v>
      </c>
      <c r="B91" s="371">
        <v>5360</v>
      </c>
      <c r="C91" s="371" t="s">
        <v>114</v>
      </c>
      <c r="D91" s="388">
        <v>571</v>
      </c>
      <c r="E91" s="417">
        <v>-52060</v>
      </c>
      <c r="F91" s="416">
        <v>33736.83</v>
      </c>
      <c r="G91" s="388">
        <v>1</v>
      </c>
      <c r="H91" s="416" t="s">
        <v>24</v>
      </c>
      <c r="I91" s="416">
        <v>7787</v>
      </c>
      <c r="J91" s="388">
        <v>1</v>
      </c>
      <c r="K91" s="393" t="s">
        <v>24</v>
      </c>
      <c r="L91" s="409">
        <v>2015</v>
      </c>
      <c r="M91" s="388">
        <v>0</v>
      </c>
      <c r="N91" s="416">
        <v>0</v>
      </c>
      <c r="O91" s="388">
        <v>1</v>
      </c>
      <c r="P91" s="416">
        <v>-302027.61</v>
      </c>
      <c r="Q91" s="388">
        <v>0</v>
      </c>
      <c r="R91" s="393" t="s">
        <v>24</v>
      </c>
      <c r="S91" s="388">
        <v>320</v>
      </c>
      <c r="T91" s="409">
        <v>0</v>
      </c>
      <c r="U91" s="388">
        <v>320</v>
      </c>
      <c r="V91" s="409">
        <v>1</v>
      </c>
      <c r="W91" s="388">
        <v>300</v>
      </c>
      <c r="X91" s="388">
        <v>1</v>
      </c>
      <c r="Y91" s="388">
        <v>0</v>
      </c>
      <c r="Z91" s="416">
        <v>144073.65</v>
      </c>
      <c r="AA91" s="416">
        <v>252.31812609457091</v>
      </c>
      <c r="AB91" s="409" t="s">
        <v>182</v>
      </c>
      <c r="AC91" s="409" t="s">
        <v>28</v>
      </c>
      <c r="AD91" s="409" t="s">
        <v>28</v>
      </c>
      <c r="AE91" s="409" t="s">
        <v>182</v>
      </c>
      <c r="AF91" s="409" t="s">
        <v>182</v>
      </c>
      <c r="AG91" s="434" t="s">
        <v>182</v>
      </c>
      <c r="AH91" s="407">
        <v>43465</v>
      </c>
      <c r="AI91" s="407">
        <v>43830</v>
      </c>
      <c r="AJ91" s="407">
        <v>44196</v>
      </c>
      <c r="AK91" s="393" t="s">
        <v>214</v>
      </c>
      <c r="AL91" s="393" t="s">
        <v>215</v>
      </c>
      <c r="AM91" s="393" t="s">
        <v>24</v>
      </c>
      <c r="AN91" s="451">
        <v>-55766</v>
      </c>
      <c r="AO91" s="417">
        <v>2400</v>
      </c>
      <c r="AP91" s="452">
        <v>2095.0300000000002</v>
      </c>
      <c r="AQ91" s="417">
        <v>0</v>
      </c>
      <c r="AR91" s="416">
        <v>0</v>
      </c>
      <c r="AS91" s="417">
        <v>0</v>
      </c>
      <c r="AT91" s="451">
        <v>0</v>
      </c>
      <c r="AU91" s="393">
        <v>202284.15</v>
      </c>
      <c r="AV91" s="416">
        <v>223856.05</v>
      </c>
      <c r="AW91" s="416">
        <v>21571.899999999994</v>
      </c>
      <c r="AX91" s="393">
        <v>209715.72</v>
      </c>
      <c r="AY91" s="416">
        <v>433571.77</v>
      </c>
      <c r="AZ91" s="416">
        <v>181072.77</v>
      </c>
      <c r="BA91" s="416">
        <v>252499.00000000003</v>
      </c>
      <c r="BB91" s="449">
        <v>0.80888039434270376</v>
      </c>
      <c r="BC91" s="449">
        <v>0.4176304421295694</v>
      </c>
      <c r="BD91" s="393" t="s">
        <v>24</v>
      </c>
      <c r="BE91" s="808">
        <v>23.59</v>
      </c>
      <c r="BF91" s="391">
        <v>0.18</v>
      </c>
    </row>
    <row r="92" spans="1:58">
      <c r="A92" s="372">
        <v>13073039</v>
      </c>
      <c r="B92" s="371">
        <v>5360</v>
      </c>
      <c r="C92" s="371" t="s">
        <v>115</v>
      </c>
      <c r="D92" s="388">
        <v>137</v>
      </c>
      <c r="E92" s="417">
        <v>-54990</v>
      </c>
      <c r="F92" s="416">
        <v>4957.55</v>
      </c>
      <c r="G92" s="388">
        <v>1</v>
      </c>
      <c r="H92" s="416">
        <v>2858.039999999979</v>
      </c>
      <c r="I92" s="416" t="s">
        <v>24</v>
      </c>
      <c r="J92" s="388">
        <v>0</v>
      </c>
      <c r="K92" s="393" t="s">
        <v>24</v>
      </c>
      <c r="L92" s="409">
        <v>2013</v>
      </c>
      <c r="M92" s="388">
        <v>0</v>
      </c>
      <c r="N92" s="416">
        <v>0</v>
      </c>
      <c r="O92" s="388">
        <v>1</v>
      </c>
      <c r="P92" s="416">
        <v>-179851.22999999998</v>
      </c>
      <c r="Q92" s="388">
        <v>0</v>
      </c>
      <c r="R92" s="393" t="s">
        <v>24</v>
      </c>
      <c r="S92" s="388">
        <v>300</v>
      </c>
      <c r="T92" s="409">
        <v>0</v>
      </c>
      <c r="U92" s="388">
        <v>360</v>
      </c>
      <c r="V92" s="409">
        <v>0</v>
      </c>
      <c r="W92" s="388">
        <v>330</v>
      </c>
      <c r="X92" s="388">
        <v>0</v>
      </c>
      <c r="Y92" s="388">
        <v>0</v>
      </c>
      <c r="Z92" s="416">
        <v>82198.710000000006</v>
      </c>
      <c r="AA92" s="416">
        <v>599.99058394160591</v>
      </c>
      <c r="AB92" s="409" t="s">
        <v>182</v>
      </c>
      <c r="AC92" s="409" t="s">
        <v>28</v>
      </c>
      <c r="AD92" s="409" t="s">
        <v>28</v>
      </c>
      <c r="AE92" s="409" t="s">
        <v>182</v>
      </c>
      <c r="AF92" s="409" t="s">
        <v>182</v>
      </c>
      <c r="AG92" s="434" t="s">
        <v>182</v>
      </c>
      <c r="AH92" s="407">
        <v>43465</v>
      </c>
      <c r="AI92" s="407">
        <v>43830</v>
      </c>
      <c r="AJ92" s="407">
        <v>44196</v>
      </c>
      <c r="AK92" s="393" t="s">
        <v>215</v>
      </c>
      <c r="AL92" s="393" t="s">
        <v>214</v>
      </c>
      <c r="AM92" s="393" t="s">
        <v>24</v>
      </c>
      <c r="AN92" s="451">
        <v>-179175.14</v>
      </c>
      <c r="AO92" s="417">
        <v>700</v>
      </c>
      <c r="AP92" s="452">
        <v>633.25</v>
      </c>
      <c r="AQ92" s="417">
        <v>0</v>
      </c>
      <c r="AR92" s="416">
        <v>0</v>
      </c>
      <c r="AS92" s="417">
        <v>0</v>
      </c>
      <c r="AT92" s="451">
        <v>0</v>
      </c>
      <c r="AU92" s="393">
        <v>32527.79</v>
      </c>
      <c r="AV92" s="416">
        <v>36683.07</v>
      </c>
      <c r="AW92" s="416">
        <v>4155.2799999999988</v>
      </c>
      <c r="AX92" s="393">
        <v>59921.120000000003</v>
      </c>
      <c r="AY92" s="416">
        <v>96604.19</v>
      </c>
      <c r="AZ92" s="416">
        <v>16515.2</v>
      </c>
      <c r="BA92" s="416">
        <v>80088.990000000005</v>
      </c>
      <c r="BB92" s="449">
        <v>0.45021313646867617</v>
      </c>
      <c r="BC92" s="449">
        <v>0.17095738808016506</v>
      </c>
      <c r="BD92" s="393" t="s">
        <v>24</v>
      </c>
      <c r="BE92" s="808">
        <v>23.59</v>
      </c>
      <c r="BF92" s="391">
        <v>10.66</v>
      </c>
    </row>
    <row r="93" spans="1:58">
      <c r="A93" s="372">
        <v>13073050</v>
      </c>
      <c r="B93" s="371">
        <v>5360</v>
      </c>
      <c r="C93" s="371" t="s">
        <v>116</v>
      </c>
      <c r="D93" s="388">
        <v>656</v>
      </c>
      <c r="E93" s="417">
        <v>-225100</v>
      </c>
      <c r="F93" s="416">
        <v>-81801.97</v>
      </c>
      <c r="G93" s="388">
        <v>0</v>
      </c>
      <c r="H93" s="416" t="s">
        <v>24</v>
      </c>
      <c r="I93" s="416">
        <v>81389.789999999994</v>
      </c>
      <c r="J93" s="388">
        <v>1</v>
      </c>
      <c r="K93" s="393" t="s">
        <v>24</v>
      </c>
      <c r="L93" s="393" t="s">
        <v>24</v>
      </c>
      <c r="M93" s="388">
        <v>0</v>
      </c>
      <c r="N93" s="416">
        <v>0</v>
      </c>
      <c r="O93" s="388">
        <v>0</v>
      </c>
      <c r="P93" s="416">
        <v>0</v>
      </c>
      <c r="Q93" s="388">
        <v>1</v>
      </c>
      <c r="R93" s="416">
        <v>83649.67</v>
      </c>
      <c r="S93" s="388">
        <v>350</v>
      </c>
      <c r="T93" s="409">
        <v>0</v>
      </c>
      <c r="U93" s="388">
        <v>350</v>
      </c>
      <c r="V93" s="409">
        <v>1</v>
      </c>
      <c r="W93" s="388">
        <v>320</v>
      </c>
      <c r="X93" s="388">
        <v>1</v>
      </c>
      <c r="Y93" s="388">
        <v>0</v>
      </c>
      <c r="Z93" s="416">
        <v>0</v>
      </c>
      <c r="AA93" s="416">
        <v>0</v>
      </c>
      <c r="AB93" s="409" t="s">
        <v>28</v>
      </c>
      <c r="AC93" s="409" t="s">
        <v>28</v>
      </c>
      <c r="AD93" s="409" t="s">
        <v>28</v>
      </c>
      <c r="AE93" s="409" t="s">
        <v>182</v>
      </c>
      <c r="AF93" s="409" t="s">
        <v>182</v>
      </c>
      <c r="AG93" s="434" t="s">
        <v>182</v>
      </c>
      <c r="AH93" s="407">
        <v>43465</v>
      </c>
      <c r="AI93" s="407">
        <v>43830</v>
      </c>
      <c r="AJ93" s="407">
        <v>44196</v>
      </c>
      <c r="AK93" s="393" t="s">
        <v>215</v>
      </c>
      <c r="AL93" s="393" t="s">
        <v>215</v>
      </c>
      <c r="AM93" s="393" t="s">
        <v>24</v>
      </c>
      <c r="AN93" s="451">
        <v>29908.36</v>
      </c>
      <c r="AO93" s="417">
        <v>2200</v>
      </c>
      <c r="AP93" s="452">
        <v>2625.91</v>
      </c>
      <c r="AQ93" s="417">
        <v>0</v>
      </c>
      <c r="AR93" s="416">
        <v>0</v>
      </c>
      <c r="AS93" s="417">
        <v>0</v>
      </c>
      <c r="AT93" s="451">
        <v>0</v>
      </c>
      <c r="AU93" s="393">
        <v>554228.41</v>
      </c>
      <c r="AV93" s="416">
        <v>503090.29</v>
      </c>
      <c r="AW93" s="416">
        <v>-51138.120000000054</v>
      </c>
      <c r="AX93" s="393">
        <v>47829.17</v>
      </c>
      <c r="AY93" s="416">
        <v>550919.46</v>
      </c>
      <c r="AZ93" s="416">
        <v>291941.42</v>
      </c>
      <c r="BA93" s="416">
        <v>258978.03999999998</v>
      </c>
      <c r="BB93" s="449">
        <v>0.58029627246433235</v>
      </c>
      <c r="BC93" s="449">
        <v>0.52991669599037217</v>
      </c>
      <c r="BD93" s="393" t="s">
        <v>24</v>
      </c>
      <c r="BE93" s="808">
        <v>23.59</v>
      </c>
      <c r="BF93" s="391">
        <v>0.49</v>
      </c>
    </row>
    <row r="94" spans="1:58">
      <c r="A94" s="372">
        <v>13073093</v>
      </c>
      <c r="B94" s="371">
        <v>5360</v>
      </c>
      <c r="C94" s="371" t="s">
        <v>117</v>
      </c>
      <c r="D94" s="388">
        <v>2655</v>
      </c>
      <c r="E94" s="417">
        <v>-30280</v>
      </c>
      <c r="F94" s="416">
        <v>61172.49</v>
      </c>
      <c r="G94" s="388">
        <v>1</v>
      </c>
      <c r="H94" s="416" t="s">
        <v>24</v>
      </c>
      <c r="I94" s="416">
        <v>114058.65999999997</v>
      </c>
      <c r="J94" s="388">
        <v>1</v>
      </c>
      <c r="K94" s="393" t="s">
        <v>24</v>
      </c>
      <c r="L94" s="393" t="s">
        <v>24</v>
      </c>
      <c r="M94" s="388">
        <v>0</v>
      </c>
      <c r="N94" s="416">
        <v>0</v>
      </c>
      <c r="O94" s="388">
        <v>0</v>
      </c>
      <c r="P94" s="416">
        <v>0</v>
      </c>
      <c r="Q94" s="388">
        <v>1</v>
      </c>
      <c r="R94" s="416">
        <v>773371.65</v>
      </c>
      <c r="S94" s="388">
        <v>270</v>
      </c>
      <c r="T94" s="409">
        <v>1</v>
      </c>
      <c r="U94" s="388">
        <v>360</v>
      </c>
      <c r="V94" s="409">
        <v>0</v>
      </c>
      <c r="W94" s="388">
        <v>320</v>
      </c>
      <c r="X94" s="388">
        <v>1</v>
      </c>
      <c r="Y94" s="388">
        <v>0</v>
      </c>
      <c r="Z94" s="416">
        <v>3130043.67</v>
      </c>
      <c r="AA94" s="416">
        <v>1178.9241694915254</v>
      </c>
      <c r="AB94" s="409" t="s">
        <v>28</v>
      </c>
      <c r="AC94" s="409" t="s">
        <v>28</v>
      </c>
      <c r="AD94" s="409" t="s">
        <v>28</v>
      </c>
      <c r="AE94" s="409" t="s">
        <v>182</v>
      </c>
      <c r="AF94" s="409" t="s">
        <v>182</v>
      </c>
      <c r="AG94" s="434" t="s">
        <v>182</v>
      </c>
      <c r="AH94" s="407">
        <v>43465</v>
      </c>
      <c r="AI94" s="407">
        <v>43830</v>
      </c>
      <c r="AJ94" s="407">
        <v>44196</v>
      </c>
      <c r="AK94" s="393" t="s">
        <v>214</v>
      </c>
      <c r="AL94" s="393" t="s">
        <v>215</v>
      </c>
      <c r="AM94" s="393" t="s">
        <v>24</v>
      </c>
      <c r="AN94" s="451">
        <v>264252.38</v>
      </c>
      <c r="AO94" s="417">
        <v>9900</v>
      </c>
      <c r="AP94" s="452">
        <v>9648.26</v>
      </c>
      <c r="AQ94" s="417">
        <v>14000</v>
      </c>
      <c r="AR94" s="416">
        <v>17201.54</v>
      </c>
      <c r="AS94" s="417">
        <v>0</v>
      </c>
      <c r="AT94" s="451">
        <v>0</v>
      </c>
      <c r="AU94" s="393">
        <v>939192.64</v>
      </c>
      <c r="AV94" s="416">
        <v>1187028.97</v>
      </c>
      <c r="AW94" s="416">
        <v>247836.32999999996</v>
      </c>
      <c r="AX94" s="393">
        <v>975947.47</v>
      </c>
      <c r="AY94" s="416">
        <v>2162976.44</v>
      </c>
      <c r="AZ94" s="416">
        <v>855367.43</v>
      </c>
      <c r="BA94" s="416">
        <v>1307609.0099999998</v>
      </c>
      <c r="BB94" s="449">
        <v>0.7205952437706723</v>
      </c>
      <c r="BC94" s="449">
        <v>0.39545850531779259</v>
      </c>
      <c r="BD94" s="393" t="s">
        <v>24</v>
      </c>
      <c r="BE94" s="808">
        <v>23.59</v>
      </c>
      <c r="BF94" s="391">
        <v>11.57</v>
      </c>
    </row>
    <row r="95" spans="1:58">
      <c r="A95" s="372">
        <v>13073001</v>
      </c>
      <c r="B95" s="371">
        <v>5361</v>
      </c>
      <c r="C95" s="371" t="s">
        <v>118</v>
      </c>
      <c r="D95" s="388">
        <v>2124</v>
      </c>
      <c r="E95" s="388">
        <v>398400</v>
      </c>
      <c r="F95" s="393">
        <v>737297</v>
      </c>
      <c r="G95" s="388">
        <v>1</v>
      </c>
      <c r="H95" s="393">
        <v>455169</v>
      </c>
      <c r="I95" s="393" t="s">
        <v>24</v>
      </c>
      <c r="J95" s="388">
        <v>1</v>
      </c>
      <c r="K95" s="393">
        <v>383216</v>
      </c>
      <c r="L95" s="393" t="s">
        <v>24</v>
      </c>
      <c r="M95" s="388">
        <v>0</v>
      </c>
      <c r="N95" s="393">
        <v>0</v>
      </c>
      <c r="O95" s="388">
        <v>0</v>
      </c>
      <c r="P95" s="393">
        <v>0</v>
      </c>
      <c r="Q95" s="860">
        <v>1</v>
      </c>
      <c r="R95" s="863">
        <v>9557898</v>
      </c>
      <c r="S95" s="388">
        <v>300</v>
      </c>
      <c r="T95" s="388">
        <v>0</v>
      </c>
      <c r="U95" s="388">
        <v>340</v>
      </c>
      <c r="V95" s="388">
        <v>1</v>
      </c>
      <c r="W95" s="388">
        <v>305</v>
      </c>
      <c r="X95" s="388">
        <v>1</v>
      </c>
      <c r="Y95" s="388">
        <v>1</v>
      </c>
      <c r="Z95" s="393">
        <v>1939186</v>
      </c>
      <c r="AA95" s="393">
        <v>912.99</v>
      </c>
      <c r="AB95" s="388" t="s">
        <v>28</v>
      </c>
      <c r="AC95" s="388" t="s">
        <v>28</v>
      </c>
      <c r="AD95" s="388" t="s">
        <v>28</v>
      </c>
      <c r="AE95" s="388" t="s">
        <v>32</v>
      </c>
      <c r="AF95" s="898" t="s">
        <v>320</v>
      </c>
      <c r="AG95" s="899"/>
      <c r="AH95" s="899"/>
      <c r="AI95" s="899"/>
      <c r="AJ95" s="900"/>
      <c r="AK95" s="393">
        <v>0</v>
      </c>
      <c r="AL95" s="393">
        <v>463154</v>
      </c>
      <c r="AM95" s="421">
        <v>737297</v>
      </c>
      <c r="AN95" s="421">
        <v>560542</v>
      </c>
      <c r="AO95" s="388">
        <v>8000</v>
      </c>
      <c r="AP95" s="446">
        <v>8741</v>
      </c>
      <c r="AQ95" s="388">
        <v>0</v>
      </c>
      <c r="AR95" s="393">
        <v>0</v>
      </c>
      <c r="AS95" s="388">
        <v>0</v>
      </c>
      <c r="AT95" s="421">
        <v>0</v>
      </c>
      <c r="AU95" s="393">
        <v>1150310</v>
      </c>
      <c r="AV95" s="393">
        <v>1545678</v>
      </c>
      <c r="AW95" s="393">
        <v>395368</v>
      </c>
      <c r="AX95" s="393">
        <v>516446</v>
      </c>
      <c r="AY95" s="393">
        <v>2062124</v>
      </c>
      <c r="AZ95" s="390">
        <v>699701</v>
      </c>
      <c r="BA95" s="390">
        <v>1362423</v>
      </c>
      <c r="BB95" s="387">
        <v>0.45269999999999999</v>
      </c>
      <c r="BC95" s="387">
        <v>0.33929999999999999</v>
      </c>
      <c r="BD95" s="457">
        <v>218255</v>
      </c>
      <c r="BE95" s="810">
        <v>13.975</v>
      </c>
      <c r="BF95" s="391" t="s">
        <v>24</v>
      </c>
    </row>
    <row r="96" spans="1:58">
      <c r="A96" s="372">
        <v>13073075</v>
      </c>
      <c r="B96" s="371">
        <v>5361</v>
      </c>
      <c r="C96" s="371" t="s">
        <v>119</v>
      </c>
      <c r="D96" s="388">
        <v>15155</v>
      </c>
      <c r="E96" s="388">
        <v>-106900</v>
      </c>
      <c r="F96" s="393">
        <v>719559</v>
      </c>
      <c r="G96" s="1034">
        <v>1</v>
      </c>
      <c r="H96" s="393" t="s">
        <v>24</v>
      </c>
      <c r="I96" s="393">
        <v>62806</v>
      </c>
      <c r="J96" s="388">
        <v>1</v>
      </c>
      <c r="K96" s="393">
        <v>4154527</v>
      </c>
      <c r="L96" s="393" t="s">
        <v>24</v>
      </c>
      <c r="M96" s="388">
        <v>0</v>
      </c>
      <c r="N96" s="393">
        <v>0</v>
      </c>
      <c r="O96" s="388">
        <v>0</v>
      </c>
      <c r="P96" s="393">
        <v>0</v>
      </c>
      <c r="Q96" s="861"/>
      <c r="R96" s="864"/>
      <c r="S96" s="388">
        <v>340</v>
      </c>
      <c r="T96" s="388">
        <v>0</v>
      </c>
      <c r="U96" s="388">
        <v>340</v>
      </c>
      <c r="V96" s="388">
        <v>1</v>
      </c>
      <c r="W96" s="388">
        <v>320</v>
      </c>
      <c r="X96" s="388">
        <v>1</v>
      </c>
      <c r="Y96" s="388">
        <v>0</v>
      </c>
      <c r="Z96" s="393">
        <v>10333751</v>
      </c>
      <c r="AA96" s="393">
        <v>681.87</v>
      </c>
      <c r="AB96" s="388" t="s">
        <v>28</v>
      </c>
      <c r="AC96" s="388" t="s">
        <v>28</v>
      </c>
      <c r="AD96" s="388" t="s">
        <v>28</v>
      </c>
      <c r="AE96" s="388" t="s">
        <v>32</v>
      </c>
      <c r="AF96" s="914" t="s">
        <v>321</v>
      </c>
      <c r="AG96" s="915"/>
      <c r="AH96" s="915"/>
      <c r="AI96" s="915"/>
      <c r="AJ96" s="916"/>
      <c r="AK96" s="393">
        <v>1049357</v>
      </c>
      <c r="AL96" s="393">
        <v>1220618</v>
      </c>
      <c r="AM96" s="421">
        <v>719559</v>
      </c>
      <c r="AN96" s="421">
        <v>9408019</v>
      </c>
      <c r="AO96" s="388">
        <v>54500</v>
      </c>
      <c r="AP96" s="446">
        <v>56537</v>
      </c>
      <c r="AQ96" s="388">
        <v>0</v>
      </c>
      <c r="AR96" s="393">
        <v>0</v>
      </c>
      <c r="AS96" s="388">
        <v>0</v>
      </c>
      <c r="AT96" s="421">
        <v>0</v>
      </c>
      <c r="AU96" s="393">
        <v>7467531</v>
      </c>
      <c r="AV96" s="393">
        <v>7708777</v>
      </c>
      <c r="AW96" s="393">
        <v>241246</v>
      </c>
      <c r="AX96" s="393">
        <v>4276720</v>
      </c>
      <c r="AY96" s="393">
        <v>11985497</v>
      </c>
      <c r="AZ96" s="390">
        <v>5308499</v>
      </c>
      <c r="BA96" s="390">
        <v>6676998</v>
      </c>
      <c r="BB96" s="387">
        <v>0.68859999999999999</v>
      </c>
      <c r="BC96" s="387">
        <v>0.44290000000000002</v>
      </c>
      <c r="BD96" s="457">
        <v>1584003</v>
      </c>
      <c r="BE96" s="810">
        <v>13.975</v>
      </c>
      <c r="BF96" s="391" t="s">
        <v>24</v>
      </c>
    </row>
    <row r="97" spans="1:58">
      <c r="A97" s="372">
        <v>13073082</v>
      </c>
      <c r="B97" s="371">
        <v>5361</v>
      </c>
      <c r="C97" s="371" t="s">
        <v>120</v>
      </c>
      <c r="D97" s="388">
        <v>285</v>
      </c>
      <c r="E97" s="388">
        <v>41600</v>
      </c>
      <c r="F97" s="393">
        <v>-25226</v>
      </c>
      <c r="G97" s="388">
        <v>0</v>
      </c>
      <c r="H97" s="393" t="s">
        <v>24</v>
      </c>
      <c r="I97" s="393">
        <v>66285</v>
      </c>
      <c r="J97" s="388">
        <v>0</v>
      </c>
      <c r="K97" s="393">
        <v>-460013</v>
      </c>
      <c r="L97" s="419">
        <v>2012</v>
      </c>
      <c r="M97" s="388">
        <v>0</v>
      </c>
      <c r="N97" s="393">
        <v>0</v>
      </c>
      <c r="O97" s="388">
        <v>0</v>
      </c>
      <c r="P97" s="393">
        <v>0</v>
      </c>
      <c r="Q97" s="861"/>
      <c r="R97" s="864"/>
      <c r="S97" s="388">
        <v>400</v>
      </c>
      <c r="T97" s="388">
        <v>0</v>
      </c>
      <c r="U97" s="388">
        <v>300</v>
      </c>
      <c r="V97" s="388">
        <v>1</v>
      </c>
      <c r="W97" s="388">
        <v>250</v>
      </c>
      <c r="X97" s="388">
        <v>1</v>
      </c>
      <c r="Y97" s="388">
        <v>0</v>
      </c>
      <c r="Z97" s="393">
        <v>299557</v>
      </c>
      <c r="AA97" s="393">
        <v>1051.08</v>
      </c>
      <c r="AB97" s="388" t="s">
        <v>28</v>
      </c>
      <c r="AC97" s="388" t="s">
        <v>28</v>
      </c>
      <c r="AD97" s="388" t="s">
        <v>28</v>
      </c>
      <c r="AE97" s="388" t="s">
        <v>32</v>
      </c>
      <c r="AF97" s="917" t="s">
        <v>322</v>
      </c>
      <c r="AG97" s="918"/>
      <c r="AH97" s="918"/>
      <c r="AI97" s="918"/>
      <c r="AJ97" s="919"/>
      <c r="AK97" s="393">
        <v>-92485</v>
      </c>
      <c r="AL97" s="393">
        <v>-57801</v>
      </c>
      <c r="AM97" s="421">
        <v>-25226</v>
      </c>
      <c r="AN97" s="421">
        <v>-429272</v>
      </c>
      <c r="AO97" s="388">
        <v>1000</v>
      </c>
      <c r="AP97" s="446">
        <v>1071</v>
      </c>
      <c r="AQ97" s="388">
        <v>0</v>
      </c>
      <c r="AR97" s="393">
        <v>0</v>
      </c>
      <c r="AS97" s="388">
        <v>0</v>
      </c>
      <c r="AT97" s="421">
        <v>0</v>
      </c>
      <c r="AU97" s="393">
        <v>111926</v>
      </c>
      <c r="AV97" s="393">
        <v>94190</v>
      </c>
      <c r="AW97" s="393">
        <v>-17736</v>
      </c>
      <c r="AX97" s="393">
        <v>97518</v>
      </c>
      <c r="AY97" s="393">
        <v>191708</v>
      </c>
      <c r="AZ97" s="390">
        <v>77369</v>
      </c>
      <c r="BA97" s="390">
        <v>114069</v>
      </c>
      <c r="BB97" s="387">
        <v>0.82430000000000003</v>
      </c>
      <c r="BC97" s="387">
        <v>0.40500000000000003</v>
      </c>
      <c r="BD97" s="457">
        <v>29786</v>
      </c>
      <c r="BE97" s="810">
        <v>13.975</v>
      </c>
      <c r="BF97" s="391">
        <v>0.33</v>
      </c>
    </row>
    <row r="98" spans="1:58">
      <c r="A98" s="372">
        <v>13073085</v>
      </c>
      <c r="B98" s="371">
        <v>5361</v>
      </c>
      <c r="C98" s="371" t="s">
        <v>512</v>
      </c>
      <c r="D98" s="388">
        <v>683</v>
      </c>
      <c r="E98" s="388">
        <v>30100</v>
      </c>
      <c r="F98" s="393">
        <v>40652</v>
      </c>
      <c r="G98" s="388">
        <v>0</v>
      </c>
      <c r="H98" s="393" t="s">
        <v>24</v>
      </c>
      <c r="I98" s="393">
        <v>20098</v>
      </c>
      <c r="J98" s="388">
        <v>0</v>
      </c>
      <c r="K98" s="393">
        <v>-33105</v>
      </c>
      <c r="L98" s="419">
        <v>2011</v>
      </c>
      <c r="M98" s="388">
        <v>0</v>
      </c>
      <c r="N98" s="393">
        <v>0</v>
      </c>
      <c r="O98" s="388">
        <v>0</v>
      </c>
      <c r="P98" s="393">
        <v>0</v>
      </c>
      <c r="Q98" s="862"/>
      <c r="R98" s="865"/>
      <c r="S98" s="388">
        <v>360</v>
      </c>
      <c r="T98" s="388">
        <v>0</v>
      </c>
      <c r="U98" s="388">
        <v>340</v>
      </c>
      <c r="V98" s="388">
        <v>1</v>
      </c>
      <c r="W98" s="388">
        <v>320</v>
      </c>
      <c r="X98" s="388">
        <v>1</v>
      </c>
      <c r="Y98" s="388">
        <v>0</v>
      </c>
      <c r="Z98" s="393">
        <v>1928528</v>
      </c>
      <c r="AA98" s="393">
        <v>2823.61</v>
      </c>
      <c r="AB98" s="388" t="s">
        <v>32</v>
      </c>
      <c r="AC98" s="388" t="s">
        <v>28</v>
      </c>
      <c r="AD98" s="388" t="s">
        <v>32</v>
      </c>
      <c r="AE98" s="388" t="s">
        <v>32</v>
      </c>
      <c r="AF98" s="388" t="s">
        <v>24</v>
      </c>
      <c r="AG98" s="388" t="s">
        <v>24</v>
      </c>
      <c r="AH98" s="388" t="s">
        <v>24</v>
      </c>
      <c r="AI98" s="388" t="s">
        <v>24</v>
      </c>
      <c r="AJ98" s="388" t="s">
        <v>24</v>
      </c>
      <c r="AK98" s="393">
        <v>-8145</v>
      </c>
      <c r="AL98" s="393">
        <v>-12421</v>
      </c>
      <c r="AM98" s="421">
        <v>40652</v>
      </c>
      <c r="AN98" s="421">
        <v>142788</v>
      </c>
      <c r="AO98" s="388">
        <v>2700</v>
      </c>
      <c r="AP98" s="446">
        <v>2320</v>
      </c>
      <c r="AQ98" s="388">
        <v>0</v>
      </c>
      <c r="AR98" s="393">
        <v>0</v>
      </c>
      <c r="AS98" s="388">
        <v>0</v>
      </c>
      <c r="AT98" s="421">
        <v>0</v>
      </c>
      <c r="AU98" s="393">
        <v>305654</v>
      </c>
      <c r="AV98" s="393">
        <v>353760</v>
      </c>
      <c r="AW98" s="393">
        <v>48106</v>
      </c>
      <c r="AX98" s="393">
        <v>211474</v>
      </c>
      <c r="AY98" s="393">
        <v>565234</v>
      </c>
      <c r="AZ98" s="390">
        <v>244769</v>
      </c>
      <c r="BA98" s="390">
        <v>320465</v>
      </c>
      <c r="BB98" s="387">
        <v>0.69189999999999996</v>
      </c>
      <c r="BC98" s="387">
        <v>0.433</v>
      </c>
      <c r="BD98" s="457">
        <v>71423</v>
      </c>
      <c r="BE98" s="810">
        <v>13.975</v>
      </c>
      <c r="BF98" s="391" t="s">
        <v>24</v>
      </c>
    </row>
    <row r="99" spans="1:58">
      <c r="A99" s="372">
        <v>13073003</v>
      </c>
      <c r="B99" s="371">
        <v>5362</v>
      </c>
      <c r="C99" s="371" t="s">
        <v>122</v>
      </c>
      <c r="D99" s="388">
        <v>1199</v>
      </c>
      <c r="E99" s="388">
        <v>-288900</v>
      </c>
      <c r="F99" s="393">
        <v>-86420.5</v>
      </c>
      <c r="G99" s="388">
        <v>0</v>
      </c>
      <c r="H99" s="393">
        <v>0</v>
      </c>
      <c r="I99" s="393">
        <v>203700.41</v>
      </c>
      <c r="J99" s="388">
        <v>1</v>
      </c>
      <c r="K99" s="393">
        <v>539442.28</v>
      </c>
      <c r="L99" s="409" t="s">
        <v>24</v>
      </c>
      <c r="M99" s="388">
        <v>0</v>
      </c>
      <c r="N99" s="393">
        <v>0</v>
      </c>
      <c r="O99" s="388">
        <v>1</v>
      </c>
      <c r="P99" s="393">
        <v>15577.25</v>
      </c>
      <c r="Q99" s="388">
        <v>0</v>
      </c>
      <c r="R99" s="393">
        <v>0</v>
      </c>
      <c r="S99" s="388">
        <v>420</v>
      </c>
      <c r="T99" s="409">
        <v>0</v>
      </c>
      <c r="U99" s="388">
        <v>450</v>
      </c>
      <c r="V99" s="409">
        <v>0</v>
      </c>
      <c r="W99" s="388">
        <v>380</v>
      </c>
      <c r="X99" s="388">
        <v>0</v>
      </c>
      <c r="Y99" s="388">
        <v>0</v>
      </c>
      <c r="Z99" s="393">
        <v>856812.45</v>
      </c>
      <c r="AA99" s="393">
        <v>714.60587989991654</v>
      </c>
      <c r="AB99" s="409" t="s">
        <v>32</v>
      </c>
      <c r="AC99" s="409" t="s">
        <v>28</v>
      </c>
      <c r="AD99" s="409" t="s">
        <v>28</v>
      </c>
      <c r="AE99" s="409" t="s">
        <v>32</v>
      </c>
      <c r="AF99" s="409" t="s">
        <v>32</v>
      </c>
      <c r="AG99" s="409" t="s">
        <v>32</v>
      </c>
      <c r="AH99" s="409" t="s">
        <v>28</v>
      </c>
      <c r="AI99" s="409" t="s">
        <v>28</v>
      </c>
      <c r="AJ99" s="409" t="s">
        <v>28</v>
      </c>
      <c r="AK99" s="393">
        <v>0</v>
      </c>
      <c r="AL99" s="393">
        <v>539442.28</v>
      </c>
      <c r="AM99" s="421">
        <v>-86420.5</v>
      </c>
      <c r="AN99" s="421">
        <v>-15577.25</v>
      </c>
      <c r="AO99" s="388">
        <v>5700</v>
      </c>
      <c r="AP99" s="446">
        <v>5657.5</v>
      </c>
      <c r="AQ99" s="388">
        <v>0</v>
      </c>
      <c r="AR99" s="393">
        <v>0</v>
      </c>
      <c r="AS99" s="388">
        <v>0</v>
      </c>
      <c r="AT99" s="421">
        <v>0</v>
      </c>
      <c r="AU99" s="393">
        <v>667233.74</v>
      </c>
      <c r="AV99" s="393">
        <v>643876.09</v>
      </c>
      <c r="AW99" s="393">
        <v>-23357.650000000023</v>
      </c>
      <c r="AX99" s="393">
        <v>307063.63</v>
      </c>
      <c r="AY99" s="393">
        <v>950939.72</v>
      </c>
      <c r="AZ99" s="393">
        <v>445228.08</v>
      </c>
      <c r="BA99" s="390">
        <v>505711.63999999996</v>
      </c>
      <c r="BB99" s="387">
        <v>0.6915</v>
      </c>
      <c r="BC99" s="387">
        <v>0.46820000000000001</v>
      </c>
      <c r="BD99" s="390">
        <v>204622.4</v>
      </c>
      <c r="BE99" s="798">
        <v>21.361999999999998</v>
      </c>
      <c r="BF99" s="391">
        <v>1.9E-2</v>
      </c>
    </row>
    <row r="100" spans="1:58">
      <c r="A100" s="372">
        <v>13073021</v>
      </c>
      <c r="B100" s="371">
        <v>5362</v>
      </c>
      <c r="C100" s="371" t="s">
        <v>123</v>
      </c>
      <c r="D100" s="388">
        <v>755</v>
      </c>
      <c r="E100" s="388">
        <v>-95700</v>
      </c>
      <c r="F100" s="393">
        <v>8389.27</v>
      </c>
      <c r="G100" s="388">
        <v>0</v>
      </c>
      <c r="H100" s="393">
        <v>0</v>
      </c>
      <c r="I100" s="393">
        <v>54457.39</v>
      </c>
      <c r="J100" s="388">
        <v>0</v>
      </c>
      <c r="K100" s="393">
        <v>-1314533.49</v>
      </c>
      <c r="L100" s="409" t="s">
        <v>24</v>
      </c>
      <c r="M100" s="388">
        <v>0</v>
      </c>
      <c r="N100" s="393">
        <v>0</v>
      </c>
      <c r="O100" s="388">
        <v>1</v>
      </c>
      <c r="P100" s="393">
        <v>794763.13</v>
      </c>
      <c r="Q100" s="388">
        <v>0</v>
      </c>
      <c r="R100" s="393">
        <v>0</v>
      </c>
      <c r="S100" s="388">
        <v>400</v>
      </c>
      <c r="T100" s="409">
        <v>0</v>
      </c>
      <c r="U100" s="388">
        <v>350</v>
      </c>
      <c r="V100" s="409">
        <v>1</v>
      </c>
      <c r="W100" s="388">
        <v>380</v>
      </c>
      <c r="X100" s="388">
        <v>0</v>
      </c>
      <c r="Y100" s="388">
        <v>0</v>
      </c>
      <c r="Z100" s="393">
        <v>741321.62</v>
      </c>
      <c r="AA100" s="393">
        <v>981.88294039735104</v>
      </c>
      <c r="AB100" s="409" t="s">
        <v>32</v>
      </c>
      <c r="AC100" s="409" t="s">
        <v>28</v>
      </c>
      <c r="AD100" s="409" t="s">
        <v>28</v>
      </c>
      <c r="AE100" s="409" t="s">
        <v>32</v>
      </c>
      <c r="AF100" s="409" t="s">
        <v>32</v>
      </c>
      <c r="AG100" s="409" t="s">
        <v>32</v>
      </c>
      <c r="AH100" s="409" t="s">
        <v>28</v>
      </c>
      <c r="AI100" s="409" t="s">
        <v>28</v>
      </c>
      <c r="AJ100" s="409" t="s">
        <v>28</v>
      </c>
      <c r="AK100" s="393">
        <v>-577479.77</v>
      </c>
      <c r="AL100" s="393">
        <v>-1314533.49</v>
      </c>
      <c r="AM100" s="421">
        <v>8389.27</v>
      </c>
      <c r="AN100" s="421">
        <v>-794763.13</v>
      </c>
      <c r="AO100" s="388">
        <v>3400</v>
      </c>
      <c r="AP100" s="446">
        <v>3514.18</v>
      </c>
      <c r="AQ100" s="388">
        <v>0</v>
      </c>
      <c r="AR100" s="393">
        <v>0</v>
      </c>
      <c r="AS100" s="388">
        <v>0</v>
      </c>
      <c r="AT100" s="421">
        <v>0</v>
      </c>
      <c r="AU100" s="393">
        <v>224755.57</v>
      </c>
      <c r="AV100" s="393">
        <v>320276.90000000002</v>
      </c>
      <c r="AW100" s="393">
        <v>95521.330000000016</v>
      </c>
      <c r="AX100" s="393">
        <v>295967.21000000002</v>
      </c>
      <c r="AY100" s="393">
        <v>616244.1100000001</v>
      </c>
      <c r="AZ100" s="393">
        <v>234869.67</v>
      </c>
      <c r="BA100" s="390">
        <v>381374.44000000006</v>
      </c>
      <c r="BB100" s="387">
        <v>0.73329999999999995</v>
      </c>
      <c r="BC100" s="387">
        <v>0.38109999999999999</v>
      </c>
      <c r="BD100" s="390">
        <v>107943.77</v>
      </c>
      <c r="BE100" s="798">
        <v>21.361999999999998</v>
      </c>
      <c r="BF100" s="391">
        <v>2.7000000000000001E-3</v>
      </c>
    </row>
    <row r="101" spans="1:58">
      <c r="A101" s="372">
        <v>13073028</v>
      </c>
      <c r="B101" s="371">
        <v>5362</v>
      </c>
      <c r="C101" s="371" t="s">
        <v>124</v>
      </c>
      <c r="D101" s="388">
        <v>1313</v>
      </c>
      <c r="E101" s="388">
        <v>-66000</v>
      </c>
      <c r="F101" s="393">
        <v>17930.57</v>
      </c>
      <c r="G101" s="388">
        <v>0</v>
      </c>
      <c r="H101" s="393">
        <v>0</v>
      </c>
      <c r="I101" s="393">
        <v>76534.13</v>
      </c>
      <c r="J101" s="388">
        <v>1</v>
      </c>
      <c r="K101" s="393">
        <v>198355.36</v>
      </c>
      <c r="L101" s="409" t="s">
        <v>24</v>
      </c>
      <c r="M101" s="388">
        <v>0</v>
      </c>
      <c r="N101" s="393" t="s">
        <v>24</v>
      </c>
      <c r="O101" s="388">
        <v>0</v>
      </c>
      <c r="P101" s="393">
        <v>0</v>
      </c>
      <c r="Q101" s="388">
        <v>1</v>
      </c>
      <c r="R101" s="393">
        <v>241003.51</v>
      </c>
      <c r="S101" s="388">
        <v>520</v>
      </c>
      <c r="T101" s="409">
        <v>0</v>
      </c>
      <c r="U101" s="388">
        <v>520</v>
      </c>
      <c r="V101" s="409">
        <v>0</v>
      </c>
      <c r="W101" s="388">
        <v>300</v>
      </c>
      <c r="X101" s="388">
        <v>1</v>
      </c>
      <c r="Y101" s="388">
        <v>0</v>
      </c>
      <c r="Z101" s="393">
        <v>1418634.19</v>
      </c>
      <c r="AA101" s="393">
        <v>1080.4525437928407</v>
      </c>
      <c r="AB101" s="409" t="s">
        <v>28</v>
      </c>
      <c r="AC101" s="409" t="s">
        <v>28</v>
      </c>
      <c r="AD101" s="409" t="s">
        <v>28</v>
      </c>
      <c r="AE101" s="409" t="s">
        <v>32</v>
      </c>
      <c r="AF101" s="409" t="s">
        <v>32</v>
      </c>
      <c r="AG101" s="409" t="s">
        <v>32</v>
      </c>
      <c r="AH101" s="409">
        <v>2018</v>
      </c>
      <c r="AI101" s="409">
        <v>2018</v>
      </c>
      <c r="AJ101" s="409">
        <v>2019</v>
      </c>
      <c r="AK101" s="393">
        <v>113252.58</v>
      </c>
      <c r="AL101" s="393">
        <v>198355.36</v>
      </c>
      <c r="AM101" s="421">
        <v>17930.57</v>
      </c>
      <c r="AN101" s="421">
        <v>241003.51</v>
      </c>
      <c r="AO101" s="388">
        <v>3800</v>
      </c>
      <c r="AP101" s="446">
        <v>3506.68</v>
      </c>
      <c r="AQ101" s="388">
        <v>0</v>
      </c>
      <c r="AR101" s="393">
        <v>0</v>
      </c>
      <c r="AS101" s="388">
        <v>0</v>
      </c>
      <c r="AT101" s="421">
        <v>0</v>
      </c>
      <c r="AU101" s="393">
        <v>503029.91</v>
      </c>
      <c r="AV101" s="393">
        <v>566585</v>
      </c>
      <c r="AW101" s="393">
        <v>63555.090000000026</v>
      </c>
      <c r="AX101" s="393">
        <v>463508.01</v>
      </c>
      <c r="AY101" s="463">
        <v>1030093.01</v>
      </c>
      <c r="AZ101" s="390">
        <v>449479.26</v>
      </c>
      <c r="BA101" s="390">
        <v>580613.75</v>
      </c>
      <c r="BB101" s="425">
        <v>0.79331302452412256</v>
      </c>
      <c r="BC101" s="425">
        <v>0.43634822839929766</v>
      </c>
      <c r="BD101" s="390">
        <v>222017.04</v>
      </c>
      <c r="BE101" s="798">
        <v>21.361999999999998</v>
      </c>
      <c r="BF101" s="391">
        <v>2.2000000000000001E-3</v>
      </c>
    </row>
    <row r="102" spans="1:58">
      <c r="A102" s="372">
        <v>13073040</v>
      </c>
      <c r="B102" s="371">
        <v>5362</v>
      </c>
      <c r="C102" s="371" t="s">
        <v>125</v>
      </c>
      <c r="D102" s="388">
        <v>1002</v>
      </c>
      <c r="E102" s="388">
        <v>106100</v>
      </c>
      <c r="F102" s="393">
        <v>122759.9</v>
      </c>
      <c r="G102" s="388">
        <v>0</v>
      </c>
      <c r="H102" s="393">
        <v>0</v>
      </c>
      <c r="I102" s="393">
        <v>55610.93</v>
      </c>
      <c r="J102" s="388">
        <v>1</v>
      </c>
      <c r="K102" s="393">
        <v>221723.51</v>
      </c>
      <c r="L102" s="409" t="s">
        <v>24</v>
      </c>
      <c r="M102" s="388">
        <v>0</v>
      </c>
      <c r="N102" s="393" t="s">
        <v>24</v>
      </c>
      <c r="O102" s="388">
        <v>0</v>
      </c>
      <c r="P102" s="393">
        <v>0</v>
      </c>
      <c r="Q102" s="388">
        <v>1</v>
      </c>
      <c r="R102" s="393">
        <v>43746.58</v>
      </c>
      <c r="S102" s="388">
        <v>355</v>
      </c>
      <c r="T102" s="409">
        <v>0</v>
      </c>
      <c r="U102" s="388">
        <v>355</v>
      </c>
      <c r="V102" s="409">
        <v>0</v>
      </c>
      <c r="W102" s="388">
        <v>250</v>
      </c>
      <c r="X102" s="388">
        <v>1</v>
      </c>
      <c r="Y102" s="388">
        <v>0</v>
      </c>
      <c r="Z102" s="393">
        <v>3292716.43</v>
      </c>
      <c r="AA102" s="393">
        <v>3286.144141716567</v>
      </c>
      <c r="AB102" s="409" t="s">
        <v>28</v>
      </c>
      <c r="AC102" s="409" t="s">
        <v>28</v>
      </c>
      <c r="AD102" s="409" t="s">
        <v>28</v>
      </c>
      <c r="AE102" s="409" t="s">
        <v>32</v>
      </c>
      <c r="AF102" s="409" t="s">
        <v>32</v>
      </c>
      <c r="AG102" s="409" t="s">
        <v>32</v>
      </c>
      <c r="AH102" s="409">
        <v>2018</v>
      </c>
      <c r="AI102" s="409">
        <v>2018</v>
      </c>
      <c r="AJ102" s="409">
        <v>2019</v>
      </c>
      <c r="AK102" s="393">
        <v>342689.16</v>
      </c>
      <c r="AL102" s="393">
        <v>221723.51</v>
      </c>
      <c r="AM102" s="421">
        <v>122759.9</v>
      </c>
      <c r="AN102" s="421">
        <v>43746.58</v>
      </c>
      <c r="AO102" s="388">
        <v>1800</v>
      </c>
      <c r="AP102" s="446">
        <v>2070.34</v>
      </c>
      <c r="AQ102" s="388">
        <v>0</v>
      </c>
      <c r="AR102" s="393">
        <v>0</v>
      </c>
      <c r="AS102" s="388">
        <v>46000</v>
      </c>
      <c r="AT102" s="421">
        <v>47695.72</v>
      </c>
      <c r="AU102" s="393">
        <v>1052952.43</v>
      </c>
      <c r="AV102" s="393">
        <v>833653</v>
      </c>
      <c r="AW102" s="393">
        <v>-219299.42999999993</v>
      </c>
      <c r="AX102" s="393">
        <v>0</v>
      </c>
      <c r="AY102" s="393">
        <v>833653</v>
      </c>
      <c r="AZ102" s="390">
        <v>489412.29</v>
      </c>
      <c r="BA102" s="390">
        <v>344240.71</v>
      </c>
      <c r="BB102" s="425">
        <v>0.5870695481213406</v>
      </c>
      <c r="BC102" s="425">
        <v>0.5870695481213406</v>
      </c>
      <c r="BD102" s="390">
        <v>242729.03</v>
      </c>
      <c r="BE102" s="798">
        <v>21.361999999999998</v>
      </c>
      <c r="BF102" s="391">
        <v>4.7000000000000002E-3</v>
      </c>
    </row>
    <row r="103" spans="1:58">
      <c r="A103" s="372">
        <v>13073045</v>
      </c>
      <c r="B103" s="371">
        <v>5362</v>
      </c>
      <c r="C103" s="371" t="s">
        <v>126</v>
      </c>
      <c r="D103" s="388">
        <v>425</v>
      </c>
      <c r="E103" s="388">
        <v>6700</v>
      </c>
      <c r="F103" s="393">
        <v>-1438.73</v>
      </c>
      <c r="G103" s="388">
        <v>0</v>
      </c>
      <c r="H103" s="393">
        <v>0</v>
      </c>
      <c r="I103" s="393">
        <v>7497.15</v>
      </c>
      <c r="J103" s="388">
        <v>1</v>
      </c>
      <c r="K103" s="393">
        <v>206362.28</v>
      </c>
      <c r="L103" s="409" t="s">
        <v>24</v>
      </c>
      <c r="M103" s="388">
        <v>0</v>
      </c>
      <c r="N103" s="393" t="s">
        <v>24</v>
      </c>
      <c r="O103" s="388">
        <v>0</v>
      </c>
      <c r="P103" s="393">
        <v>0</v>
      </c>
      <c r="Q103" s="388">
        <v>1</v>
      </c>
      <c r="R103" s="393">
        <v>51670.64</v>
      </c>
      <c r="S103" s="388">
        <v>400</v>
      </c>
      <c r="T103" s="409">
        <v>0</v>
      </c>
      <c r="U103" s="388">
        <v>400</v>
      </c>
      <c r="V103" s="409">
        <v>0</v>
      </c>
      <c r="W103" s="388">
        <v>300</v>
      </c>
      <c r="X103" s="388">
        <v>1</v>
      </c>
      <c r="Y103" s="388">
        <v>0</v>
      </c>
      <c r="Z103" s="393">
        <v>39265.32</v>
      </c>
      <c r="AA103" s="393">
        <v>92.388988235294121</v>
      </c>
      <c r="AB103" s="409" t="s">
        <v>28</v>
      </c>
      <c r="AC103" s="409" t="s">
        <v>28</v>
      </c>
      <c r="AD103" s="409" t="s">
        <v>28</v>
      </c>
      <c r="AE103" s="409" t="s">
        <v>32</v>
      </c>
      <c r="AF103" s="409" t="s">
        <v>32</v>
      </c>
      <c r="AG103" s="409" t="s">
        <v>32</v>
      </c>
      <c r="AH103" s="409">
        <v>2018</v>
      </c>
      <c r="AI103" s="409">
        <v>2018</v>
      </c>
      <c r="AJ103" s="409">
        <v>2019</v>
      </c>
      <c r="AK103" s="393">
        <v>65.34</v>
      </c>
      <c r="AL103" s="393">
        <v>206362.28</v>
      </c>
      <c r="AM103" s="421">
        <v>-1438.73</v>
      </c>
      <c r="AN103" s="421">
        <v>51670.64</v>
      </c>
      <c r="AO103" s="388">
        <v>1500</v>
      </c>
      <c r="AP103" s="446">
        <v>1588.75</v>
      </c>
      <c r="AQ103" s="388">
        <v>0</v>
      </c>
      <c r="AR103" s="393">
        <v>0</v>
      </c>
      <c r="AS103" s="388">
        <v>0</v>
      </c>
      <c r="AT103" s="421">
        <v>0</v>
      </c>
      <c r="AU103" s="393">
        <v>256066.45</v>
      </c>
      <c r="AV103" s="393">
        <v>326336</v>
      </c>
      <c r="AW103" s="393">
        <v>70269.549999999988</v>
      </c>
      <c r="AX103" s="393">
        <v>88153.09</v>
      </c>
      <c r="AY103" s="393">
        <v>414489.08999999997</v>
      </c>
      <c r="AZ103" s="390">
        <v>155614.04999999999</v>
      </c>
      <c r="BA103" s="390">
        <v>258875.03999999998</v>
      </c>
      <c r="BB103" s="425">
        <v>0.47685223205530491</v>
      </c>
      <c r="BC103" s="425">
        <v>0.37543581665804521</v>
      </c>
      <c r="BD103" s="390">
        <v>71518.67</v>
      </c>
      <c r="BE103" s="798">
        <v>21.361999999999998</v>
      </c>
      <c r="BF103" s="391">
        <v>2.3699999999999999E-2</v>
      </c>
    </row>
    <row r="104" spans="1:58">
      <c r="A104" s="372">
        <v>13073059</v>
      </c>
      <c r="B104" s="371">
        <v>5362</v>
      </c>
      <c r="C104" s="371" t="s">
        <v>127</v>
      </c>
      <c r="D104" s="388">
        <v>301</v>
      </c>
      <c r="E104" s="388">
        <v>29700</v>
      </c>
      <c r="F104" s="393">
        <v>86128.25</v>
      </c>
      <c r="G104" s="388">
        <v>1</v>
      </c>
      <c r="H104" s="393">
        <v>73944.81</v>
      </c>
      <c r="I104" s="393">
        <v>0</v>
      </c>
      <c r="J104" s="388">
        <v>1</v>
      </c>
      <c r="K104" s="393">
        <v>563803.28</v>
      </c>
      <c r="L104" s="409" t="s">
        <v>24</v>
      </c>
      <c r="M104" s="388">
        <v>0</v>
      </c>
      <c r="N104" s="393">
        <v>0</v>
      </c>
      <c r="O104" s="388">
        <v>0</v>
      </c>
      <c r="P104" s="393">
        <v>0</v>
      </c>
      <c r="Q104" s="388">
        <v>1</v>
      </c>
      <c r="R104" s="393">
        <v>326988.25</v>
      </c>
      <c r="S104" s="388">
        <v>700</v>
      </c>
      <c r="T104" s="409">
        <v>0</v>
      </c>
      <c r="U104" s="388">
        <v>500</v>
      </c>
      <c r="V104" s="409">
        <v>0</v>
      </c>
      <c r="W104" s="388">
        <v>300</v>
      </c>
      <c r="X104" s="388">
        <v>1</v>
      </c>
      <c r="Y104" s="388">
        <v>0</v>
      </c>
      <c r="Z104" s="393">
        <v>18471.830000000002</v>
      </c>
      <c r="AA104" s="393">
        <v>61.368205980066449</v>
      </c>
      <c r="AB104" s="409" t="s">
        <v>28</v>
      </c>
      <c r="AC104" s="409" t="s">
        <v>28</v>
      </c>
      <c r="AD104" s="409" t="s">
        <v>28</v>
      </c>
      <c r="AE104" s="409" t="s">
        <v>32</v>
      </c>
      <c r="AF104" s="409" t="s">
        <v>32</v>
      </c>
      <c r="AG104" s="409" t="s">
        <v>32</v>
      </c>
      <c r="AH104" s="409" t="s">
        <v>28</v>
      </c>
      <c r="AI104" s="409" t="s">
        <v>28</v>
      </c>
      <c r="AJ104" s="409" t="s">
        <v>28</v>
      </c>
      <c r="AK104" s="393">
        <v>468441.69</v>
      </c>
      <c r="AL104" s="393">
        <v>563803.28</v>
      </c>
      <c r="AM104" s="393">
        <v>86128.25</v>
      </c>
      <c r="AN104" s="421">
        <v>326988.25</v>
      </c>
      <c r="AO104" s="388">
        <v>1500</v>
      </c>
      <c r="AP104" s="446">
        <v>1468.33</v>
      </c>
      <c r="AQ104" s="388">
        <v>0</v>
      </c>
      <c r="AR104" s="393">
        <v>0</v>
      </c>
      <c r="AS104" s="388">
        <v>16800</v>
      </c>
      <c r="AT104" s="421">
        <v>13500.72</v>
      </c>
      <c r="AU104" s="393">
        <v>151567.91</v>
      </c>
      <c r="AV104" s="393">
        <v>228450</v>
      </c>
      <c r="AW104" s="393">
        <v>76882.09</v>
      </c>
      <c r="AX104" s="393">
        <v>89389.26</v>
      </c>
      <c r="AY104" s="393">
        <v>317839.26</v>
      </c>
      <c r="AZ104" s="393">
        <v>110986.44</v>
      </c>
      <c r="BA104" s="390">
        <v>206852.82</v>
      </c>
      <c r="BB104" s="387">
        <v>0.48582376887721601</v>
      </c>
      <c r="BC104" s="387">
        <v>0.34919046816305827</v>
      </c>
      <c r="BD104" s="390">
        <v>51008.26</v>
      </c>
      <c r="BE104" s="798">
        <v>21.361999999999998</v>
      </c>
      <c r="BF104" s="391">
        <v>3.3E-3</v>
      </c>
    </row>
    <row r="105" spans="1:58">
      <c r="A105" s="372">
        <v>13073073</v>
      </c>
      <c r="B105" s="371">
        <v>5362</v>
      </c>
      <c r="C105" s="371" t="s">
        <v>128</v>
      </c>
      <c r="D105" s="388">
        <v>938</v>
      </c>
      <c r="E105" s="388">
        <v>-179300</v>
      </c>
      <c r="F105" s="393">
        <v>-105774.76</v>
      </c>
      <c r="G105" s="388">
        <v>0</v>
      </c>
      <c r="H105" s="393">
        <v>0</v>
      </c>
      <c r="I105" s="393">
        <v>150523.57999999999</v>
      </c>
      <c r="J105" s="388">
        <v>1</v>
      </c>
      <c r="K105" s="393">
        <v>316245.46999999997</v>
      </c>
      <c r="L105" s="409" t="s">
        <v>24</v>
      </c>
      <c r="M105" s="388">
        <v>1</v>
      </c>
      <c r="N105" s="393">
        <v>240862.94</v>
      </c>
      <c r="O105" s="388">
        <v>0</v>
      </c>
      <c r="P105" s="393">
        <v>0</v>
      </c>
      <c r="Q105" s="388">
        <v>1</v>
      </c>
      <c r="R105" s="393">
        <v>323785.94</v>
      </c>
      <c r="S105" s="388">
        <v>400</v>
      </c>
      <c r="T105" s="409">
        <v>0</v>
      </c>
      <c r="U105" s="388">
        <v>480</v>
      </c>
      <c r="V105" s="409">
        <v>0</v>
      </c>
      <c r="W105" s="388">
        <v>330</v>
      </c>
      <c r="X105" s="388">
        <v>0</v>
      </c>
      <c r="Y105" s="388">
        <v>0</v>
      </c>
      <c r="Z105" s="393">
        <v>373347.22</v>
      </c>
      <c r="AA105" s="393">
        <v>398.02475479744135</v>
      </c>
      <c r="AB105" s="409" t="s">
        <v>32</v>
      </c>
      <c r="AC105" s="409" t="s">
        <v>28</v>
      </c>
      <c r="AD105" s="409" t="s">
        <v>28</v>
      </c>
      <c r="AE105" s="409" t="s">
        <v>32</v>
      </c>
      <c r="AF105" s="409" t="s">
        <v>32</v>
      </c>
      <c r="AG105" s="409" t="s">
        <v>32</v>
      </c>
      <c r="AH105" s="409" t="s">
        <v>28</v>
      </c>
      <c r="AI105" s="409" t="s">
        <v>28</v>
      </c>
      <c r="AJ105" s="409" t="s">
        <v>28</v>
      </c>
      <c r="AK105" s="393">
        <v>0</v>
      </c>
      <c r="AL105" s="393">
        <v>316245.46999999997</v>
      </c>
      <c r="AM105" s="393">
        <v>-105774.76</v>
      </c>
      <c r="AN105" s="421">
        <v>323785.94</v>
      </c>
      <c r="AO105" s="388">
        <v>5500</v>
      </c>
      <c r="AP105" s="446">
        <v>5569.16</v>
      </c>
      <c r="AQ105" s="388">
        <v>0</v>
      </c>
      <c r="AR105" s="393">
        <v>0</v>
      </c>
      <c r="AS105" s="388">
        <v>0</v>
      </c>
      <c r="AT105" s="421">
        <v>0</v>
      </c>
      <c r="AU105" s="393">
        <v>764479.5</v>
      </c>
      <c r="AV105" s="393">
        <v>818349.22</v>
      </c>
      <c r="AW105" s="393">
        <v>53869.719999999972</v>
      </c>
      <c r="AX105" s="393">
        <v>93899.1</v>
      </c>
      <c r="AY105" s="393">
        <v>912248.31999999995</v>
      </c>
      <c r="AZ105" s="393">
        <v>417733.62</v>
      </c>
      <c r="BA105" s="390">
        <v>494514.69999999995</v>
      </c>
      <c r="BB105" s="387">
        <v>0.51049999999999995</v>
      </c>
      <c r="BC105" s="387">
        <v>0.45789999999999997</v>
      </c>
      <c r="BD105" s="390">
        <v>191986.22</v>
      </c>
      <c r="BE105" s="798">
        <v>21.361999999999998</v>
      </c>
      <c r="BF105" s="391">
        <v>8.0999999999999996E-3</v>
      </c>
    </row>
    <row r="106" spans="1:58">
      <c r="A106" s="372">
        <v>13073079</v>
      </c>
      <c r="B106" s="371">
        <v>5362</v>
      </c>
      <c r="C106" s="371" t="s">
        <v>129</v>
      </c>
      <c r="D106" s="388">
        <v>2011</v>
      </c>
      <c r="E106" s="388">
        <v>300500</v>
      </c>
      <c r="F106" s="393">
        <v>701076.94</v>
      </c>
      <c r="G106" s="388">
        <v>1</v>
      </c>
      <c r="H106" s="393">
        <v>118957.5</v>
      </c>
      <c r="I106" s="393">
        <v>0</v>
      </c>
      <c r="J106" s="388">
        <v>1</v>
      </c>
      <c r="K106" s="393">
        <v>5072473.4400000004</v>
      </c>
      <c r="L106" s="409" t="s">
        <v>24</v>
      </c>
      <c r="M106" s="388">
        <v>0</v>
      </c>
      <c r="N106" s="393">
        <v>0</v>
      </c>
      <c r="O106" s="388">
        <v>0</v>
      </c>
      <c r="P106" s="393">
        <v>0</v>
      </c>
      <c r="Q106" s="388">
        <v>1</v>
      </c>
      <c r="R106" s="393">
        <v>5071615.46</v>
      </c>
      <c r="S106" s="388">
        <v>300</v>
      </c>
      <c r="T106" s="409">
        <v>0</v>
      </c>
      <c r="U106" s="388">
        <v>400</v>
      </c>
      <c r="V106" s="409">
        <v>0</v>
      </c>
      <c r="W106" s="388">
        <v>380</v>
      </c>
      <c r="X106" s="388">
        <v>0</v>
      </c>
      <c r="Y106" s="388">
        <v>0</v>
      </c>
      <c r="Z106" s="393">
        <v>2989709.47</v>
      </c>
      <c r="AA106" s="393">
        <v>1486.6780059671805</v>
      </c>
      <c r="AB106" s="409" t="s">
        <v>28</v>
      </c>
      <c r="AC106" s="409" t="s">
        <v>28</v>
      </c>
      <c r="AD106" s="409" t="s">
        <v>28</v>
      </c>
      <c r="AE106" s="409" t="s">
        <v>32</v>
      </c>
      <c r="AF106" s="409" t="s">
        <v>32</v>
      </c>
      <c r="AG106" s="409" t="s">
        <v>32</v>
      </c>
      <c r="AH106" s="409" t="s">
        <v>32</v>
      </c>
      <c r="AI106" s="409" t="s">
        <v>32</v>
      </c>
      <c r="AJ106" s="409" t="s">
        <v>28</v>
      </c>
      <c r="AK106" s="393">
        <v>1717096.91</v>
      </c>
      <c r="AL106" s="393">
        <v>5072473.4400000004</v>
      </c>
      <c r="AM106" s="393">
        <v>701076.94</v>
      </c>
      <c r="AN106" s="421">
        <v>5071615.46</v>
      </c>
      <c r="AO106" s="388">
        <v>7500</v>
      </c>
      <c r="AP106" s="446">
        <v>8150.01</v>
      </c>
      <c r="AQ106" s="388">
        <v>0</v>
      </c>
      <c r="AR106" s="393">
        <v>0</v>
      </c>
      <c r="AS106" s="388">
        <v>0</v>
      </c>
      <c r="AT106" s="421">
        <v>0</v>
      </c>
      <c r="AU106" s="393">
        <v>846607.88</v>
      </c>
      <c r="AV106" s="393">
        <v>1021916.16</v>
      </c>
      <c r="AW106" s="393">
        <v>175308.28000000003</v>
      </c>
      <c r="AX106" s="393">
        <v>644755.68000000005</v>
      </c>
      <c r="AY106" s="393">
        <v>1666671.84</v>
      </c>
      <c r="AZ106" s="393">
        <v>639926.13</v>
      </c>
      <c r="BA106" s="390">
        <v>1026745.7100000001</v>
      </c>
      <c r="BB106" s="387">
        <v>0.62619999999999998</v>
      </c>
      <c r="BC106" s="387">
        <v>0.38390000000000002</v>
      </c>
      <c r="BD106" s="390">
        <v>294103.69</v>
      </c>
      <c r="BE106" s="798">
        <v>21.361999999999998</v>
      </c>
      <c r="BF106" s="391">
        <v>1.4500000000000001E-2</v>
      </c>
    </row>
    <row r="107" spans="1:58">
      <c r="A107" s="372">
        <v>13073081</v>
      </c>
      <c r="B107" s="371">
        <v>5362</v>
      </c>
      <c r="C107" s="371" t="s">
        <v>130</v>
      </c>
      <c r="D107" s="388">
        <v>434</v>
      </c>
      <c r="E107" s="388">
        <v>-48800</v>
      </c>
      <c r="F107" s="393">
        <v>-85910.47</v>
      </c>
      <c r="G107" s="1034">
        <v>0</v>
      </c>
      <c r="H107" s="393">
        <v>0</v>
      </c>
      <c r="I107" s="393">
        <v>85910.47</v>
      </c>
      <c r="J107" s="388">
        <v>1</v>
      </c>
      <c r="K107" s="393">
        <v>868227.91</v>
      </c>
      <c r="L107" s="409" t="s">
        <v>24</v>
      </c>
      <c r="M107" s="388">
        <v>0</v>
      </c>
      <c r="N107" s="393" t="s">
        <v>24</v>
      </c>
      <c r="O107" s="388">
        <v>0</v>
      </c>
      <c r="P107" s="393" t="s">
        <v>24</v>
      </c>
      <c r="Q107" s="388">
        <v>1</v>
      </c>
      <c r="R107" s="393">
        <v>807181.46</v>
      </c>
      <c r="S107" s="388">
        <v>200</v>
      </c>
      <c r="T107" s="409">
        <v>1</v>
      </c>
      <c r="U107" s="388">
        <v>300</v>
      </c>
      <c r="V107" s="409">
        <v>1</v>
      </c>
      <c r="W107" s="388">
        <v>250</v>
      </c>
      <c r="X107" s="388">
        <v>1</v>
      </c>
      <c r="Y107" s="388">
        <v>1</v>
      </c>
      <c r="Z107" s="393">
        <v>0</v>
      </c>
      <c r="AA107" s="393">
        <v>0</v>
      </c>
      <c r="AB107" s="409" t="s">
        <v>28</v>
      </c>
      <c r="AC107" s="409" t="s">
        <v>28</v>
      </c>
      <c r="AD107" s="409" t="s">
        <v>28</v>
      </c>
      <c r="AE107" s="409" t="s">
        <v>32</v>
      </c>
      <c r="AF107" s="409" t="s">
        <v>32</v>
      </c>
      <c r="AG107" s="409" t="s">
        <v>32</v>
      </c>
      <c r="AH107" s="409">
        <v>2018</v>
      </c>
      <c r="AI107" s="409">
        <v>2018</v>
      </c>
      <c r="AJ107" s="409">
        <v>2019</v>
      </c>
      <c r="AK107" s="393">
        <v>520574.17</v>
      </c>
      <c r="AL107" s="393">
        <v>868227.91</v>
      </c>
      <c r="AM107" s="421">
        <v>-85910.47</v>
      </c>
      <c r="AN107" s="421">
        <v>807181.46</v>
      </c>
      <c r="AO107" s="388">
        <v>1100</v>
      </c>
      <c r="AP107" s="446">
        <v>1016.66</v>
      </c>
      <c r="AQ107" s="388">
        <v>0</v>
      </c>
      <c r="AR107" s="393">
        <v>0</v>
      </c>
      <c r="AS107" s="388">
        <v>0</v>
      </c>
      <c r="AT107" s="421">
        <v>0</v>
      </c>
      <c r="AU107" s="393">
        <v>460338.97</v>
      </c>
      <c r="AV107" s="393">
        <v>426232</v>
      </c>
      <c r="AW107" s="393">
        <v>-34106.969999999972</v>
      </c>
      <c r="AX107" s="393">
        <v>0</v>
      </c>
      <c r="AY107" s="393">
        <v>426232</v>
      </c>
      <c r="AZ107" s="390">
        <v>219160.64</v>
      </c>
      <c r="BA107" s="390">
        <v>207071.35999999999</v>
      </c>
      <c r="BB107" s="425">
        <v>0.51418157247696095</v>
      </c>
      <c r="BC107" s="425">
        <v>0.51418157247696095</v>
      </c>
      <c r="BD107" s="390">
        <v>100724.05</v>
      </c>
      <c r="BE107" s="798">
        <v>21.361999999999998</v>
      </c>
      <c r="BF107" s="391">
        <v>6.3E-3</v>
      </c>
    </row>
    <row r="108" spans="1:58">
      <c r="A108" s="372">
        <v>13073092</v>
      </c>
      <c r="B108" s="371">
        <v>5362</v>
      </c>
      <c r="C108" s="371" t="s">
        <v>131</v>
      </c>
      <c r="D108" s="388">
        <v>706</v>
      </c>
      <c r="E108" s="388">
        <v>-62700</v>
      </c>
      <c r="F108" s="393">
        <v>14390.12</v>
      </c>
      <c r="G108" s="1034">
        <v>1</v>
      </c>
      <c r="H108" s="393">
        <v>2004.74</v>
      </c>
      <c r="I108" s="393">
        <v>0</v>
      </c>
      <c r="J108" s="388">
        <v>1</v>
      </c>
      <c r="K108" s="393">
        <v>401378.16</v>
      </c>
      <c r="L108" s="409" t="s">
        <v>24</v>
      </c>
      <c r="M108" s="388">
        <v>0</v>
      </c>
      <c r="N108" s="393" t="s">
        <v>24</v>
      </c>
      <c r="O108" s="388">
        <v>0</v>
      </c>
      <c r="P108" s="393">
        <v>0</v>
      </c>
      <c r="Q108" s="388">
        <v>1</v>
      </c>
      <c r="R108" s="393">
        <v>574992.46</v>
      </c>
      <c r="S108" s="388">
        <v>400</v>
      </c>
      <c r="T108" s="409">
        <v>0</v>
      </c>
      <c r="U108" s="388">
        <v>400</v>
      </c>
      <c r="V108" s="409">
        <v>0</v>
      </c>
      <c r="W108" s="388">
        <v>300</v>
      </c>
      <c r="X108" s="388">
        <v>1</v>
      </c>
      <c r="Y108" s="388">
        <v>0</v>
      </c>
      <c r="Z108" s="393">
        <v>242735.05</v>
      </c>
      <c r="AA108" s="393">
        <v>343.81735127478754</v>
      </c>
      <c r="AB108" s="409" t="s">
        <v>28</v>
      </c>
      <c r="AC108" s="409" t="s">
        <v>28</v>
      </c>
      <c r="AD108" s="409" t="s">
        <v>28</v>
      </c>
      <c r="AE108" s="409" t="s">
        <v>32</v>
      </c>
      <c r="AF108" s="409" t="s">
        <v>32</v>
      </c>
      <c r="AG108" s="409" t="s">
        <v>32</v>
      </c>
      <c r="AH108" s="409">
        <v>2018</v>
      </c>
      <c r="AI108" s="409">
        <v>2018</v>
      </c>
      <c r="AJ108" s="409">
        <v>2019</v>
      </c>
      <c r="AK108" s="393">
        <v>491206.13</v>
      </c>
      <c r="AL108" s="393">
        <v>401378.16</v>
      </c>
      <c r="AM108" s="421">
        <v>14390.12</v>
      </c>
      <c r="AN108" s="421">
        <v>574992.46</v>
      </c>
      <c r="AO108" s="388">
        <v>2800</v>
      </c>
      <c r="AP108" s="446">
        <v>2803.5</v>
      </c>
      <c r="AQ108" s="388">
        <v>0</v>
      </c>
      <c r="AR108" s="393">
        <v>0</v>
      </c>
      <c r="AS108" s="388">
        <v>0</v>
      </c>
      <c r="AT108" s="421">
        <v>0</v>
      </c>
      <c r="AU108" s="393">
        <v>392582.71</v>
      </c>
      <c r="AV108" s="393">
        <v>469650</v>
      </c>
      <c r="AW108" s="393">
        <v>77067.289999999979</v>
      </c>
      <c r="AX108" s="393">
        <v>176716</v>
      </c>
      <c r="AY108" s="393">
        <v>646366</v>
      </c>
      <c r="AZ108" s="390">
        <v>276483.84000000003</v>
      </c>
      <c r="BA108" s="390">
        <v>369882.16</v>
      </c>
      <c r="BB108" s="425">
        <v>0.58870188438198667</v>
      </c>
      <c r="BC108" s="425">
        <v>0.42775121216153084</v>
      </c>
      <c r="BD108" s="390">
        <v>127069.23</v>
      </c>
      <c r="BE108" s="798">
        <v>21.361999999999998</v>
      </c>
      <c r="BF108" s="391">
        <v>7.9000000000000008E-3</v>
      </c>
    </row>
    <row r="109" spans="1:58">
      <c r="A109" s="372">
        <v>13073095</v>
      </c>
      <c r="B109" s="371">
        <v>5362</v>
      </c>
      <c r="C109" s="371" t="s">
        <v>132</v>
      </c>
      <c r="D109" s="388">
        <v>557</v>
      </c>
      <c r="E109" s="388">
        <v>-2600</v>
      </c>
      <c r="F109" s="393">
        <v>65385.2</v>
      </c>
      <c r="G109" s="388">
        <v>1</v>
      </c>
      <c r="H109" s="393">
        <v>39599.96</v>
      </c>
      <c r="I109" s="393">
        <v>0</v>
      </c>
      <c r="J109" s="388">
        <v>1</v>
      </c>
      <c r="K109" s="393">
        <v>143757.63</v>
      </c>
      <c r="L109" s="409" t="s">
        <v>24</v>
      </c>
      <c r="M109" s="388">
        <v>0</v>
      </c>
      <c r="N109" s="393">
        <v>0</v>
      </c>
      <c r="O109" s="388">
        <v>0</v>
      </c>
      <c r="P109" s="393">
        <v>0</v>
      </c>
      <c r="Q109" s="388">
        <v>1</v>
      </c>
      <c r="R109" s="393">
        <v>162453</v>
      </c>
      <c r="S109" s="388">
        <v>400</v>
      </c>
      <c r="T109" s="409">
        <v>0</v>
      </c>
      <c r="U109" s="388">
        <v>400</v>
      </c>
      <c r="V109" s="409">
        <v>0</v>
      </c>
      <c r="W109" s="388">
        <v>300</v>
      </c>
      <c r="X109" s="388">
        <v>1</v>
      </c>
      <c r="Y109" s="388">
        <v>0</v>
      </c>
      <c r="Z109" s="393">
        <v>219406.8</v>
      </c>
      <c r="AA109" s="393">
        <v>393.90807899461396</v>
      </c>
      <c r="AB109" s="409" t="s">
        <v>28</v>
      </c>
      <c r="AC109" s="409" t="s">
        <v>28</v>
      </c>
      <c r="AD109" s="409" t="s">
        <v>28</v>
      </c>
      <c r="AE109" s="409" t="s">
        <v>32</v>
      </c>
      <c r="AF109" s="409" t="s">
        <v>32</v>
      </c>
      <c r="AG109" s="409" t="s">
        <v>32</v>
      </c>
      <c r="AH109" s="409" t="s">
        <v>28</v>
      </c>
      <c r="AI109" s="409" t="s">
        <v>28</v>
      </c>
      <c r="AJ109" s="409" t="s">
        <v>28</v>
      </c>
      <c r="AK109" s="393">
        <v>37496.25</v>
      </c>
      <c r="AL109" s="393">
        <v>143757.63</v>
      </c>
      <c r="AM109" s="421">
        <v>65385.2</v>
      </c>
      <c r="AN109" s="421">
        <v>162453</v>
      </c>
      <c r="AO109" s="388">
        <v>1900</v>
      </c>
      <c r="AP109" s="446">
        <v>1740</v>
      </c>
      <c r="AQ109" s="388">
        <v>0</v>
      </c>
      <c r="AR109" s="393">
        <v>0</v>
      </c>
      <c r="AS109" s="388">
        <v>9500</v>
      </c>
      <c r="AT109" s="421">
        <v>10062.33</v>
      </c>
      <c r="AU109" s="393">
        <v>261248.71</v>
      </c>
      <c r="AV109" s="393">
        <v>287453.78000000003</v>
      </c>
      <c r="AW109" s="393">
        <v>26205.070000000036</v>
      </c>
      <c r="AX109" s="393">
        <v>170859.94</v>
      </c>
      <c r="AY109" s="393">
        <v>458313.72000000003</v>
      </c>
      <c r="AZ109" s="393">
        <v>195486.82</v>
      </c>
      <c r="BA109" s="390">
        <v>262826.90000000002</v>
      </c>
      <c r="BB109" s="387">
        <v>0.68010000000000004</v>
      </c>
      <c r="BC109" s="387">
        <v>0.42649999999999999</v>
      </c>
      <c r="BD109" s="390">
        <v>89843.8</v>
      </c>
      <c r="BE109" s="798">
        <v>21.361999999999998</v>
      </c>
      <c r="BF109" s="391">
        <v>4.7000000000000002E-3</v>
      </c>
    </row>
    <row r="110" spans="1:58">
      <c r="A110" s="411"/>
      <c r="B110" s="411"/>
      <c r="C110" s="411"/>
      <c r="D110" s="403"/>
      <c r="E110" s="403"/>
      <c r="F110" s="413"/>
      <c r="G110" s="403"/>
      <c r="H110" s="413"/>
      <c r="I110" s="413"/>
      <c r="J110" s="403"/>
      <c r="K110" s="413"/>
      <c r="L110" s="411"/>
      <c r="M110" s="403"/>
      <c r="N110" s="413"/>
      <c r="O110" s="403"/>
      <c r="P110" s="413"/>
      <c r="Q110" s="403"/>
      <c r="R110" s="413"/>
      <c r="S110" s="403"/>
      <c r="T110" s="411"/>
      <c r="U110" s="403"/>
      <c r="V110" s="411"/>
      <c r="W110" s="403"/>
      <c r="X110" s="403"/>
      <c r="Y110" s="403"/>
      <c r="Z110" s="413"/>
      <c r="AA110" s="413"/>
      <c r="AB110" s="411"/>
      <c r="AC110" s="411"/>
      <c r="AD110" s="411"/>
      <c r="AE110" s="411"/>
      <c r="AF110" s="411"/>
      <c r="AG110" s="411"/>
      <c r="AH110" s="411"/>
      <c r="AI110" s="411"/>
      <c r="AJ110" s="411"/>
      <c r="AK110" s="413"/>
      <c r="AL110" s="413"/>
      <c r="AM110" s="413"/>
      <c r="AN110" s="413"/>
      <c r="AO110" s="403"/>
      <c r="AP110" s="413"/>
      <c r="AQ110" s="403"/>
      <c r="AR110" s="413"/>
      <c r="AS110" s="403"/>
      <c r="AT110" s="413"/>
      <c r="AU110" s="413"/>
      <c r="AV110" s="413"/>
      <c r="AW110" s="413"/>
      <c r="AX110" s="413"/>
      <c r="AY110" s="413"/>
      <c r="AZ110" s="413"/>
      <c r="BA110" s="413"/>
      <c r="BB110" s="410"/>
      <c r="BC110" s="410"/>
      <c r="BD110" s="408"/>
      <c r="BE110" s="408"/>
      <c r="BF110" s="410"/>
    </row>
    <row r="111" spans="1:58">
      <c r="A111" s="411" t="s">
        <v>133</v>
      </c>
      <c r="B111" s="411"/>
      <c r="C111" s="411"/>
      <c r="D111" s="403">
        <f>SUM(D5:D110)</f>
        <v>219307</v>
      </c>
      <c r="E111" s="403"/>
      <c r="F111" s="413"/>
      <c r="G111" s="403"/>
      <c r="H111" s="413"/>
      <c r="I111" s="413"/>
      <c r="J111" s="403"/>
      <c r="K111" s="413"/>
      <c r="L111" s="411"/>
      <c r="M111" s="403"/>
      <c r="N111" s="413"/>
      <c r="O111" s="403"/>
      <c r="P111" s="413"/>
      <c r="Q111" s="403"/>
      <c r="R111" s="413"/>
      <c r="S111" s="403"/>
      <c r="T111" s="411"/>
      <c r="U111" s="403"/>
      <c r="V111" s="411"/>
      <c r="W111" s="403"/>
      <c r="X111" s="403"/>
      <c r="Y111" s="403"/>
      <c r="Z111" s="413"/>
      <c r="AA111" s="413"/>
      <c r="AB111" s="411"/>
      <c r="AC111" s="411"/>
      <c r="AD111" s="411"/>
      <c r="AE111" s="411"/>
      <c r="AF111" s="411"/>
      <c r="AG111" s="411"/>
      <c r="AH111" s="411"/>
      <c r="AI111" s="411"/>
      <c r="AJ111" s="411"/>
      <c r="AK111" s="413"/>
      <c r="AL111" s="413"/>
      <c r="AM111" s="413"/>
      <c r="AN111" s="413"/>
      <c r="AO111" s="403"/>
      <c r="AP111" s="413"/>
      <c r="AQ111" s="403"/>
      <c r="AR111" s="413"/>
      <c r="AS111" s="403"/>
      <c r="AT111" s="413"/>
      <c r="AU111" s="413"/>
      <c r="AV111" s="413"/>
      <c r="AW111" s="413"/>
      <c r="AX111" s="413"/>
      <c r="AY111" s="413"/>
      <c r="AZ111" s="413"/>
      <c r="BA111" s="413"/>
      <c r="BB111" s="410"/>
      <c r="BC111" s="410"/>
      <c r="BD111" s="408"/>
      <c r="BE111" s="408"/>
      <c r="BF111" s="410"/>
    </row>
  </sheetData>
  <sheetProtection sort="0" autoFilter="0"/>
  <autoFilter ref="A4:BF109" xr:uid="{00000000-0009-0000-0000-000004000000}"/>
  <customSheetViews>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F109" xr:uid="{00000000-0009-0000-0000-000004000000}"/>
    </customSheetView>
    <customSheetView guid="{378E6016-0BA3-40B8-909C-3DBAD733C38C}" showAutoFilter="1">
      <pane xSplit="3" ySplit="4" topLeftCell="AX90" activePane="bottomRight" state="frozen"/>
      <selection pane="bottomRight" activeCell="BE95" sqref="BE95"/>
      <pageMargins left="0.7" right="0.7" top="0.78740157499999996" bottom="0.78740157499999996" header="0.3" footer="0.3"/>
      <autoFilter ref="A4:BF109" xr:uid="{00000000-0000-0000-0000-000000000000}"/>
    </customSheetView>
  </customSheetViews>
  <mergeCells count="40">
    <mergeCell ref="AF96:AJ96"/>
    <mergeCell ref="AF97:AJ97"/>
    <mergeCell ref="BF2:BF4"/>
    <mergeCell ref="T2:T4"/>
    <mergeCell ref="V2:V4"/>
    <mergeCell ref="X2:X4"/>
    <mergeCell ref="Y2:Y4"/>
    <mergeCell ref="AZ2:AZ4"/>
    <mergeCell ref="AE2:AJ2"/>
    <mergeCell ref="AO2:AT2"/>
    <mergeCell ref="AO3:AP3"/>
    <mergeCell ref="AQ3:AR3"/>
    <mergeCell ref="AS3:AT3"/>
    <mergeCell ref="BD2:BD4"/>
    <mergeCell ref="AM2:AM4"/>
    <mergeCell ref="AN2:AN4"/>
    <mergeCell ref="BA2:BA4"/>
    <mergeCell ref="BB2:BB4"/>
    <mergeCell ref="BC2:BC4"/>
    <mergeCell ref="AU2:AU4"/>
    <mergeCell ref="AV2:AV4"/>
    <mergeCell ref="AW2:AW4"/>
    <mergeCell ref="AX2:AX4"/>
    <mergeCell ref="AY2:AY4"/>
    <mergeCell ref="AM39:AN39"/>
    <mergeCell ref="Q95:Q98"/>
    <mergeCell ref="R95:R98"/>
    <mergeCell ref="N19:N28"/>
    <mergeCell ref="M67:N76"/>
    <mergeCell ref="AM29:AN29"/>
    <mergeCell ref="AM30:AN30"/>
    <mergeCell ref="AM31:AN31"/>
    <mergeCell ref="AM32:AN32"/>
    <mergeCell ref="AM33:AN33"/>
    <mergeCell ref="AM34:AN34"/>
    <mergeCell ref="AM35:AN35"/>
    <mergeCell ref="AM36:AN36"/>
    <mergeCell ref="AM37:AN37"/>
    <mergeCell ref="AM38:AN38"/>
    <mergeCell ref="AF95:AJ9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11"/>
  <sheetViews>
    <sheetView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2" max="2" width="5.5703125" bestFit="1" customWidth="1"/>
    <col min="3" max="3" width="23.28515625" bestFit="1" customWidth="1"/>
    <col min="4" max="4" width="11.28515625" bestFit="1" customWidth="1"/>
    <col min="5" max="5" width="17.28515625" customWidth="1"/>
    <col min="6" max="6" width="15.28515625" customWidth="1"/>
    <col min="7" max="9" width="16.7109375" customWidth="1"/>
    <col min="10" max="10" width="17.85546875" customWidth="1"/>
    <col min="11" max="12" width="21.28515625" customWidth="1"/>
    <col min="13" max="13" width="13.7109375" customWidth="1"/>
    <col min="14" max="14" width="16.85546875" customWidth="1"/>
    <col min="15" max="15" width="13.7109375" customWidth="1"/>
    <col min="16" max="16" width="16.85546875" customWidth="1"/>
    <col min="17" max="17" width="13.7109375" customWidth="1"/>
    <col min="18" max="18" width="16.85546875" customWidth="1"/>
    <col min="19" max="19" width="15.42578125" customWidth="1"/>
    <col min="20" max="20" width="17.85546875" customWidth="1"/>
    <col min="21" max="21" width="14.140625" customWidth="1"/>
    <col min="22" max="22" width="18.7109375" customWidth="1"/>
    <col min="23" max="28" width="17.7109375" customWidth="1"/>
    <col min="35" max="35" width="21.7109375" customWidth="1"/>
    <col min="36" max="36" width="16" customWidth="1"/>
    <col min="37" max="37" width="17.42578125" customWidth="1"/>
    <col min="38" max="38" width="16.140625" customWidth="1"/>
    <col min="39" max="39" width="16.5703125" customWidth="1"/>
    <col min="40" max="40" width="16.42578125" customWidth="1"/>
    <col min="41" max="41" width="15.85546875" customWidth="1"/>
    <col min="42" max="42" width="13.85546875" customWidth="1"/>
    <col min="43" max="43" width="16.28515625" customWidth="1"/>
    <col min="44" max="44" width="13.140625" customWidth="1"/>
    <col min="45" max="45" width="13.140625" style="648" customWidth="1"/>
  </cols>
  <sheetData>
    <row r="1" spans="1:46" ht="24" thickBot="1">
      <c r="A1" s="476">
        <v>2017</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579"/>
      <c r="AB1" s="472"/>
      <c r="AC1" s="472"/>
      <c r="AD1" s="472"/>
      <c r="AE1" s="472"/>
      <c r="AF1" s="472"/>
      <c r="AG1" s="472"/>
      <c r="AH1" s="472"/>
      <c r="AI1" s="472"/>
      <c r="AJ1" s="472"/>
      <c r="AK1" s="472"/>
      <c r="AL1" s="472"/>
      <c r="AM1" s="472"/>
      <c r="AN1" s="472"/>
      <c r="AO1" s="472"/>
      <c r="AP1" s="472"/>
      <c r="AQ1" s="472"/>
      <c r="AR1" s="472"/>
      <c r="AT1" s="472"/>
    </row>
    <row r="2" spans="1:46" ht="23.25" customHeight="1">
      <c r="A2" s="477"/>
      <c r="B2" s="478"/>
      <c r="C2" s="478"/>
      <c r="D2" s="502"/>
      <c r="E2" s="502"/>
      <c r="F2" s="524"/>
      <c r="G2" s="502"/>
      <c r="H2" s="524"/>
      <c r="I2" s="524"/>
      <c r="J2" s="502"/>
      <c r="K2" s="502"/>
      <c r="L2" s="524"/>
      <c r="M2" s="502"/>
      <c r="N2" s="839" t="s">
        <v>323</v>
      </c>
      <c r="O2" s="502"/>
      <c r="P2" s="839" t="s">
        <v>324</v>
      </c>
      <c r="Q2" s="502"/>
      <c r="R2" s="839" t="s">
        <v>325</v>
      </c>
      <c r="S2" s="502"/>
      <c r="T2" s="524"/>
      <c r="U2" s="524"/>
      <c r="V2" s="478"/>
      <c r="W2" s="478"/>
      <c r="X2" s="478"/>
      <c r="Y2" s="561"/>
      <c r="Z2" s="478"/>
      <c r="AA2" s="845" t="s">
        <v>276</v>
      </c>
      <c r="AB2" s="561"/>
      <c r="AC2" s="923" t="s">
        <v>326</v>
      </c>
      <c r="AD2" s="849"/>
      <c r="AE2" s="924"/>
      <c r="AF2" s="849"/>
      <c r="AG2" s="924"/>
      <c r="AH2" s="850"/>
      <c r="AI2" s="910" t="s">
        <v>327</v>
      </c>
      <c r="AJ2" s="901" t="s">
        <v>328</v>
      </c>
      <c r="AK2" s="901" t="s">
        <v>1</v>
      </c>
      <c r="AL2" s="901" t="s">
        <v>365</v>
      </c>
      <c r="AM2" s="913" t="s">
        <v>2</v>
      </c>
      <c r="AN2" s="901" t="s">
        <v>329</v>
      </c>
      <c r="AO2" s="901" t="s">
        <v>3</v>
      </c>
      <c r="AP2" s="904" t="s">
        <v>4</v>
      </c>
      <c r="AQ2" s="941" t="s">
        <v>5</v>
      </c>
      <c r="AR2" s="845" t="s">
        <v>330</v>
      </c>
      <c r="AS2" s="787"/>
      <c r="AT2" s="857" t="s">
        <v>192</v>
      </c>
    </row>
    <row r="3" spans="1:46" ht="185.25" customHeight="1">
      <c r="A3" s="480" t="s">
        <v>6</v>
      </c>
      <c r="B3" s="479" t="s">
        <v>7</v>
      </c>
      <c r="C3" s="480" t="s">
        <v>8</v>
      </c>
      <c r="D3" s="523" t="s">
        <v>331</v>
      </c>
      <c r="E3" s="501" t="s">
        <v>332</v>
      </c>
      <c r="F3" s="525" t="s">
        <v>333</v>
      </c>
      <c r="G3" s="523" t="s">
        <v>148</v>
      </c>
      <c r="H3" s="525" t="s">
        <v>149</v>
      </c>
      <c r="I3" s="525" t="s">
        <v>150</v>
      </c>
      <c r="J3" s="523" t="s">
        <v>151</v>
      </c>
      <c r="K3" s="523" t="s">
        <v>9</v>
      </c>
      <c r="L3" s="525" t="s">
        <v>10</v>
      </c>
      <c r="M3" s="523" t="s">
        <v>11</v>
      </c>
      <c r="N3" s="840"/>
      <c r="O3" s="523" t="s">
        <v>12</v>
      </c>
      <c r="P3" s="840"/>
      <c r="Q3" s="523" t="s">
        <v>13</v>
      </c>
      <c r="R3" s="840"/>
      <c r="S3" s="523" t="s">
        <v>0</v>
      </c>
      <c r="T3" s="525" t="s">
        <v>334</v>
      </c>
      <c r="U3" s="525" t="s">
        <v>14</v>
      </c>
      <c r="V3" s="480" t="s">
        <v>15</v>
      </c>
      <c r="W3" s="480" t="s">
        <v>16</v>
      </c>
      <c r="X3" s="480" t="s">
        <v>17</v>
      </c>
      <c r="Y3" s="480" t="s">
        <v>335</v>
      </c>
      <c r="Z3" s="480" t="s">
        <v>336</v>
      </c>
      <c r="AA3" s="846"/>
      <c r="AB3" s="480" t="s">
        <v>337</v>
      </c>
      <c r="AC3" s="925" t="s">
        <v>18</v>
      </c>
      <c r="AD3" s="852"/>
      <c r="AE3" s="926" t="s">
        <v>19</v>
      </c>
      <c r="AF3" s="854"/>
      <c r="AG3" s="927" t="s">
        <v>20</v>
      </c>
      <c r="AH3" s="856"/>
      <c r="AI3" s="931"/>
      <c r="AJ3" s="933"/>
      <c r="AK3" s="933"/>
      <c r="AL3" s="933"/>
      <c r="AM3" s="935"/>
      <c r="AN3" s="933"/>
      <c r="AO3" s="933"/>
      <c r="AP3" s="944"/>
      <c r="AQ3" s="942"/>
      <c r="AR3" s="939"/>
      <c r="AS3" s="789" t="s">
        <v>521</v>
      </c>
      <c r="AT3" s="937"/>
    </row>
    <row r="4" spans="1:46" ht="15.75" thickBot="1">
      <c r="A4" s="475"/>
      <c r="B4" s="475"/>
      <c r="C4" s="475"/>
      <c r="D4" s="503"/>
      <c r="E4" s="503"/>
      <c r="F4" s="526"/>
      <c r="G4" s="503"/>
      <c r="H4" s="526"/>
      <c r="I4" s="526"/>
      <c r="J4" s="503"/>
      <c r="K4" s="503"/>
      <c r="L4" s="526"/>
      <c r="M4" s="503"/>
      <c r="N4" s="841"/>
      <c r="O4" s="503"/>
      <c r="P4" s="841"/>
      <c r="Q4" s="503"/>
      <c r="R4" s="841"/>
      <c r="S4" s="503"/>
      <c r="T4" s="543"/>
      <c r="U4" s="526"/>
      <c r="V4" s="475"/>
      <c r="W4" s="475"/>
      <c r="X4" s="475"/>
      <c r="Y4" s="481"/>
      <c r="Z4" s="475"/>
      <c r="AA4" s="847"/>
      <c r="AB4" s="481"/>
      <c r="AC4" s="527" t="s">
        <v>21</v>
      </c>
      <c r="AD4" s="531" t="s">
        <v>338</v>
      </c>
      <c r="AE4" s="529" t="s">
        <v>21</v>
      </c>
      <c r="AF4" s="531" t="s">
        <v>338</v>
      </c>
      <c r="AG4" s="530" t="s">
        <v>21</v>
      </c>
      <c r="AH4" s="531" t="s">
        <v>338</v>
      </c>
      <c r="AI4" s="932"/>
      <c r="AJ4" s="934"/>
      <c r="AK4" s="934"/>
      <c r="AL4" s="934"/>
      <c r="AM4" s="936"/>
      <c r="AN4" s="934"/>
      <c r="AO4" s="934"/>
      <c r="AP4" s="945"/>
      <c r="AQ4" s="943"/>
      <c r="AR4" s="940"/>
      <c r="AS4" s="790"/>
      <c r="AT4" s="938"/>
    </row>
    <row r="5" spans="1:46">
      <c r="A5" s="483">
        <v>13073088</v>
      </c>
      <c r="B5" s="482">
        <v>301</v>
      </c>
      <c r="C5" s="482" t="s">
        <v>23</v>
      </c>
      <c r="D5" s="484">
        <v>59101</v>
      </c>
      <c r="E5" s="484">
        <v>2659300</v>
      </c>
      <c r="F5" s="510">
        <v>5954925.3600000003</v>
      </c>
      <c r="G5" s="484">
        <v>1</v>
      </c>
      <c r="H5" s="510">
        <v>2287925.7400000002</v>
      </c>
      <c r="I5" s="510" t="s">
        <v>169</v>
      </c>
      <c r="J5" s="484">
        <v>0</v>
      </c>
      <c r="K5" s="484">
        <v>0</v>
      </c>
      <c r="L5" s="510">
        <v>0</v>
      </c>
      <c r="M5" s="484">
        <v>300</v>
      </c>
      <c r="N5" s="484">
        <v>0</v>
      </c>
      <c r="O5" s="484">
        <v>545</v>
      </c>
      <c r="P5" s="484">
        <v>0</v>
      </c>
      <c r="Q5" s="484">
        <v>445</v>
      </c>
      <c r="R5" s="484">
        <v>0</v>
      </c>
      <c r="S5" s="484">
        <v>0</v>
      </c>
      <c r="T5" s="510">
        <v>87217104</v>
      </c>
      <c r="U5" s="510">
        <v>1475.73</v>
      </c>
      <c r="V5" s="495" t="s">
        <v>32</v>
      </c>
      <c r="W5" s="495" t="s">
        <v>32</v>
      </c>
      <c r="X5" s="495" t="s">
        <v>28</v>
      </c>
      <c r="Y5" s="495" t="s">
        <v>165</v>
      </c>
      <c r="Z5" s="495" t="s">
        <v>165</v>
      </c>
      <c r="AA5" s="495" t="s">
        <v>165</v>
      </c>
      <c r="AB5" s="510" t="s">
        <v>165</v>
      </c>
      <c r="AC5" s="532">
        <v>260000</v>
      </c>
      <c r="AD5" s="535">
        <v>217178.96</v>
      </c>
      <c r="AE5" s="532">
        <v>552000</v>
      </c>
      <c r="AF5" s="533">
        <v>642524.18999999994</v>
      </c>
      <c r="AG5" s="532">
        <v>45000</v>
      </c>
      <c r="AH5" s="534">
        <v>62686.19</v>
      </c>
      <c r="AI5" s="510">
        <v>39100691</v>
      </c>
      <c r="AJ5" s="510">
        <v>43355459.009999998</v>
      </c>
      <c r="AK5" s="510">
        <v>4254768.0099999979</v>
      </c>
      <c r="AL5" s="510">
        <v>16229418.899999999</v>
      </c>
      <c r="AM5" s="510">
        <v>59584877.909999996</v>
      </c>
      <c r="AN5" s="521">
        <v>22971466.829999998</v>
      </c>
      <c r="AO5" s="521">
        <v>36613411.079999998</v>
      </c>
      <c r="AP5" s="545">
        <v>52.984024052661049</v>
      </c>
      <c r="AQ5" s="545">
        <v>38.552511368232153</v>
      </c>
      <c r="AR5" s="615" t="s">
        <v>25</v>
      </c>
      <c r="AS5" s="521" t="s">
        <v>25</v>
      </c>
      <c r="AT5" s="494">
        <v>11.51</v>
      </c>
    </row>
    <row r="6" spans="1:46">
      <c r="A6" s="565">
        <v>13073011</v>
      </c>
      <c r="B6" s="564">
        <v>311</v>
      </c>
      <c r="C6" s="564" t="s">
        <v>26</v>
      </c>
      <c r="D6" s="511">
        <v>5366</v>
      </c>
      <c r="E6" s="511">
        <v>-406800</v>
      </c>
      <c r="F6" s="513">
        <v>2455238</v>
      </c>
      <c r="G6" s="511">
        <v>1</v>
      </c>
      <c r="H6" s="513">
        <v>2162852</v>
      </c>
      <c r="I6" s="511" t="s">
        <v>270</v>
      </c>
      <c r="J6" s="511">
        <v>1</v>
      </c>
      <c r="K6" s="511">
        <v>0</v>
      </c>
      <c r="L6" s="511" t="s">
        <v>270</v>
      </c>
      <c r="M6" s="511">
        <v>300</v>
      </c>
      <c r="N6" s="511">
        <v>1</v>
      </c>
      <c r="O6" s="511">
        <v>400</v>
      </c>
      <c r="P6" s="511">
        <v>0</v>
      </c>
      <c r="Q6" s="511">
        <v>380</v>
      </c>
      <c r="R6" s="511">
        <v>0</v>
      </c>
      <c r="S6" s="511">
        <v>0</v>
      </c>
      <c r="T6" s="513">
        <v>2155243</v>
      </c>
      <c r="U6" s="513">
        <v>401.7228331780056</v>
      </c>
      <c r="V6" s="567" t="s">
        <v>28</v>
      </c>
      <c r="W6" s="567" t="s">
        <v>28</v>
      </c>
      <c r="X6" s="567" t="s">
        <v>28</v>
      </c>
      <c r="Y6" s="567">
        <v>4139600</v>
      </c>
      <c r="Z6" s="567">
        <v>7888300</v>
      </c>
      <c r="AA6" s="567"/>
      <c r="AB6" s="497" t="s">
        <v>24</v>
      </c>
      <c r="AC6" s="511">
        <v>10000</v>
      </c>
      <c r="AD6" s="566">
        <v>11100</v>
      </c>
      <c r="AE6" s="511">
        <v>25000</v>
      </c>
      <c r="AF6" s="513">
        <v>27900</v>
      </c>
      <c r="AG6" s="511">
        <v>150000</v>
      </c>
      <c r="AH6" s="568">
        <v>209000</v>
      </c>
      <c r="AI6" s="513">
        <v>5685347</v>
      </c>
      <c r="AJ6" s="513">
        <v>6310287</v>
      </c>
      <c r="AK6" s="513">
        <v>624940</v>
      </c>
      <c r="AL6" s="513">
        <v>181282</v>
      </c>
      <c r="AM6" s="513">
        <v>806222</v>
      </c>
      <c r="AN6" s="569">
        <v>2786618</v>
      </c>
      <c r="AO6" s="569">
        <v>3704951</v>
      </c>
      <c r="AP6" s="570">
        <v>44.159924897235257</v>
      </c>
      <c r="AQ6" s="570">
        <v>57.073274581229903</v>
      </c>
      <c r="AR6" s="615" t="s">
        <v>25</v>
      </c>
      <c r="AS6" s="615" t="s">
        <v>25</v>
      </c>
      <c r="AT6" s="571" t="s">
        <v>134</v>
      </c>
    </row>
    <row r="7" spans="1:46">
      <c r="A7" s="473">
        <v>13073035</v>
      </c>
      <c r="B7" s="473">
        <v>312</v>
      </c>
      <c r="C7" s="473" t="s">
        <v>27</v>
      </c>
      <c r="D7" s="572">
        <v>9888</v>
      </c>
      <c r="E7" s="572">
        <v>-781644</v>
      </c>
      <c r="F7" s="573">
        <v>598757</v>
      </c>
      <c r="G7" s="572">
        <v>1</v>
      </c>
      <c r="H7" s="573">
        <v>257195</v>
      </c>
      <c r="I7" s="574" t="s">
        <v>339</v>
      </c>
      <c r="J7" s="572">
        <v>1</v>
      </c>
      <c r="K7" s="572">
        <v>1</v>
      </c>
      <c r="L7" s="487" t="s">
        <v>270</v>
      </c>
      <c r="M7" s="572">
        <v>340</v>
      </c>
      <c r="N7" s="572">
        <v>0</v>
      </c>
      <c r="O7" s="572">
        <v>360</v>
      </c>
      <c r="P7" s="572">
        <v>1</v>
      </c>
      <c r="Q7" s="572">
        <v>340</v>
      </c>
      <c r="R7" s="572">
        <v>0</v>
      </c>
      <c r="S7" s="572">
        <v>0</v>
      </c>
      <c r="T7" s="573">
        <v>6965505</v>
      </c>
      <c r="U7" s="573">
        <v>695.22956382872542</v>
      </c>
      <c r="V7" s="572" t="s">
        <v>28</v>
      </c>
      <c r="W7" s="572" t="s">
        <v>28</v>
      </c>
      <c r="X7" s="572" t="s">
        <v>28</v>
      </c>
      <c r="Y7" s="572">
        <v>-8813371</v>
      </c>
      <c r="Z7" s="572">
        <v>3478688</v>
      </c>
      <c r="AA7" s="572"/>
      <c r="AB7" s="497" t="s">
        <v>24</v>
      </c>
      <c r="AC7" s="572">
        <v>28000</v>
      </c>
      <c r="AD7" s="573">
        <v>30098</v>
      </c>
      <c r="AE7" s="572">
        <v>22300</v>
      </c>
      <c r="AF7" s="573">
        <v>22320</v>
      </c>
      <c r="AG7" s="575" t="s">
        <v>339</v>
      </c>
      <c r="AH7" s="574" t="s">
        <v>339</v>
      </c>
      <c r="AI7" s="573">
        <v>5372190</v>
      </c>
      <c r="AJ7" s="573">
        <v>6214331</v>
      </c>
      <c r="AK7" s="573">
        <v>842141</v>
      </c>
      <c r="AL7" s="573">
        <v>2651572</v>
      </c>
      <c r="AM7" s="573">
        <v>8865903</v>
      </c>
      <c r="AN7" s="576">
        <v>3904562</v>
      </c>
      <c r="AO7" s="576">
        <v>4961341</v>
      </c>
      <c r="AP7" s="577">
        <v>0.62831574307837801</v>
      </c>
      <c r="AQ7" s="577">
        <v>0.44040201653435451</v>
      </c>
      <c r="AR7" s="615" t="s">
        <v>25</v>
      </c>
      <c r="AS7" s="615" t="s">
        <v>25</v>
      </c>
      <c r="AT7" s="490" t="s">
        <v>24</v>
      </c>
    </row>
    <row r="8" spans="1:46">
      <c r="A8" s="483">
        <v>13073055</v>
      </c>
      <c r="B8" s="482">
        <v>313</v>
      </c>
      <c r="C8" s="482" t="s">
        <v>29</v>
      </c>
      <c r="D8" s="484">
        <v>4553</v>
      </c>
      <c r="E8" s="484">
        <v>-400800</v>
      </c>
      <c r="F8" s="510">
        <v>415815.05</v>
      </c>
      <c r="G8" s="484">
        <v>0</v>
      </c>
      <c r="H8" s="484" t="s">
        <v>270</v>
      </c>
      <c r="I8" s="510">
        <v>-200386.71</v>
      </c>
      <c r="J8" s="484">
        <v>1</v>
      </c>
      <c r="K8" s="484">
        <v>1</v>
      </c>
      <c r="L8" s="510">
        <v>11587792.630000001</v>
      </c>
      <c r="M8" s="484">
        <v>360</v>
      </c>
      <c r="N8" s="484">
        <v>0</v>
      </c>
      <c r="O8" s="484">
        <v>360</v>
      </c>
      <c r="P8" s="484">
        <v>1</v>
      </c>
      <c r="Q8" s="484">
        <v>310</v>
      </c>
      <c r="R8" s="484">
        <v>1</v>
      </c>
      <c r="S8" s="484">
        <v>0</v>
      </c>
      <c r="T8" s="510">
        <v>3150456.05</v>
      </c>
      <c r="U8" s="510">
        <v>691.95169119262016</v>
      </c>
      <c r="V8" s="495" t="s">
        <v>32</v>
      </c>
      <c r="W8" s="495" t="s">
        <v>28</v>
      </c>
      <c r="X8" s="495" t="s">
        <v>28</v>
      </c>
      <c r="Y8" s="510">
        <v>593407.85</v>
      </c>
      <c r="Z8" s="495">
        <v>-200386.71</v>
      </c>
      <c r="AA8" s="495"/>
      <c r="AB8" s="492">
        <v>2629329.73</v>
      </c>
      <c r="AC8" s="484">
        <v>22000</v>
      </c>
      <c r="AD8" s="560">
        <v>24949.59</v>
      </c>
      <c r="AE8" s="484">
        <v>1300</v>
      </c>
      <c r="AF8" s="510" t="s">
        <v>340</v>
      </c>
      <c r="AG8" s="484">
        <v>0</v>
      </c>
      <c r="AH8" s="522">
        <v>0</v>
      </c>
      <c r="AI8" s="510">
        <v>4052216.64</v>
      </c>
      <c r="AJ8" s="510">
        <v>4878827.33</v>
      </c>
      <c r="AK8" s="510">
        <v>826610.69</v>
      </c>
      <c r="AL8" s="510">
        <v>282609.74</v>
      </c>
      <c r="AM8" s="510">
        <v>5161437.07</v>
      </c>
      <c r="AN8" s="521">
        <v>2175086.89</v>
      </c>
      <c r="AO8" s="521">
        <v>2986350.18</v>
      </c>
      <c r="AP8" s="542">
        <v>44.582165813193477</v>
      </c>
      <c r="AQ8" s="542">
        <v>42.141110324532157</v>
      </c>
      <c r="AR8" s="615" t="s">
        <v>25</v>
      </c>
      <c r="AS8" s="615" t="s">
        <v>25</v>
      </c>
      <c r="AT8" s="494">
        <v>1.5</v>
      </c>
    </row>
    <row r="9" spans="1:46">
      <c r="A9" s="474">
        <v>13073070</v>
      </c>
      <c r="B9" s="473">
        <v>314</v>
      </c>
      <c r="C9" s="473" t="s">
        <v>30</v>
      </c>
      <c r="D9" s="487">
        <v>4389</v>
      </c>
      <c r="E9" s="487">
        <v>-283600</v>
      </c>
      <c r="F9" s="492">
        <v>229657.52</v>
      </c>
      <c r="G9" s="487">
        <v>1</v>
      </c>
      <c r="H9" s="492">
        <v>33991.94</v>
      </c>
      <c r="I9" s="492">
        <v>0</v>
      </c>
      <c r="J9" s="487">
        <v>0</v>
      </c>
      <c r="K9" s="487">
        <v>0</v>
      </c>
      <c r="L9" s="492">
        <v>0</v>
      </c>
      <c r="M9" s="487">
        <v>400</v>
      </c>
      <c r="N9" s="487">
        <v>0</v>
      </c>
      <c r="O9" s="487">
        <v>400</v>
      </c>
      <c r="P9" s="487">
        <v>0</v>
      </c>
      <c r="Q9" s="487">
        <v>360</v>
      </c>
      <c r="R9" s="487">
        <v>0</v>
      </c>
      <c r="S9" s="487">
        <v>0</v>
      </c>
      <c r="T9" s="492">
        <v>4040671.55</v>
      </c>
      <c r="U9" s="492">
        <v>920.6360332649806</v>
      </c>
      <c r="V9" s="504" t="s">
        <v>32</v>
      </c>
      <c r="W9" s="504" t="s">
        <v>28</v>
      </c>
      <c r="X9" s="504" t="s">
        <v>28</v>
      </c>
      <c r="Y9" s="504" t="s">
        <v>165</v>
      </c>
      <c r="Z9" s="504">
        <v>-648569.73</v>
      </c>
      <c r="AA9" s="504">
        <v>229657.52</v>
      </c>
      <c r="AB9" s="504">
        <v>-2427594.0499999998</v>
      </c>
      <c r="AC9" s="487">
        <v>17500</v>
      </c>
      <c r="AD9" s="492">
        <v>18946.29</v>
      </c>
      <c r="AE9" s="487">
        <v>0</v>
      </c>
      <c r="AF9" s="492">
        <v>0</v>
      </c>
      <c r="AG9" s="487">
        <v>38000</v>
      </c>
      <c r="AH9" s="492">
        <v>33750</v>
      </c>
      <c r="AI9" s="492">
        <v>1964795</v>
      </c>
      <c r="AJ9" s="492">
        <v>2455500.54</v>
      </c>
      <c r="AK9" s="492">
        <v>490705.54000000004</v>
      </c>
      <c r="AL9" s="492">
        <v>1374489.09</v>
      </c>
      <c r="AM9" s="492">
        <v>3829989.63</v>
      </c>
      <c r="AN9" s="492">
        <v>1527448.74</v>
      </c>
      <c r="AO9" s="492">
        <v>2302540.8899999997</v>
      </c>
      <c r="AP9" s="492">
        <v>62.21</v>
      </c>
      <c r="AQ9" s="492">
        <v>39.880000000000003</v>
      </c>
      <c r="AR9" s="615" t="s">
        <v>25</v>
      </c>
      <c r="AS9" s="615" t="s">
        <v>25</v>
      </c>
      <c r="AT9" s="490" t="s">
        <v>24</v>
      </c>
    </row>
    <row r="10" spans="1:46">
      <c r="A10" s="474">
        <v>13073080</v>
      </c>
      <c r="B10" s="473">
        <v>315</v>
      </c>
      <c r="C10" s="473" t="s">
        <v>31</v>
      </c>
      <c r="D10" s="487">
        <v>9485</v>
      </c>
      <c r="E10" s="487">
        <v>-1078100</v>
      </c>
      <c r="F10" s="492">
        <v>2941436.47</v>
      </c>
      <c r="G10" s="487">
        <v>1</v>
      </c>
      <c r="H10" s="492">
        <v>1585999.57</v>
      </c>
      <c r="I10" s="492">
        <v>0</v>
      </c>
      <c r="J10" s="487">
        <v>1</v>
      </c>
      <c r="K10" s="487">
        <v>1</v>
      </c>
      <c r="L10" s="493" t="s">
        <v>341</v>
      </c>
      <c r="M10" s="487">
        <v>255</v>
      </c>
      <c r="N10" s="487">
        <v>1</v>
      </c>
      <c r="O10" s="487">
        <v>380</v>
      </c>
      <c r="P10" s="487">
        <v>0</v>
      </c>
      <c r="Q10" s="487">
        <v>370</v>
      </c>
      <c r="R10" s="487">
        <v>0</v>
      </c>
      <c r="S10" s="487">
        <v>0</v>
      </c>
      <c r="T10" s="492">
        <v>10525570</v>
      </c>
      <c r="U10" s="492">
        <v>1109.706905640485</v>
      </c>
      <c r="V10" s="504" t="s">
        <v>32</v>
      </c>
      <c r="W10" s="504" t="s">
        <v>28</v>
      </c>
      <c r="X10" s="504" t="s">
        <v>28</v>
      </c>
      <c r="Y10" s="492">
        <v>2040000</v>
      </c>
      <c r="Z10" s="492">
        <v>3714968.2</v>
      </c>
      <c r="AA10" s="492"/>
      <c r="AB10" s="492">
        <v>3178766.49</v>
      </c>
      <c r="AC10" s="487">
        <v>22000</v>
      </c>
      <c r="AD10" s="536">
        <v>19407.009999999998</v>
      </c>
      <c r="AE10" s="487">
        <v>35000</v>
      </c>
      <c r="AF10" s="492">
        <v>37506.25</v>
      </c>
      <c r="AG10" s="487">
        <v>0</v>
      </c>
      <c r="AH10" s="516">
        <v>0</v>
      </c>
      <c r="AI10" s="492">
        <v>6470697.3300000001</v>
      </c>
      <c r="AJ10" s="492">
        <v>9343887.5600000005</v>
      </c>
      <c r="AK10" s="492">
        <v>2873190.2300000004</v>
      </c>
      <c r="AL10" s="492">
        <v>669469.26</v>
      </c>
      <c r="AM10" s="492">
        <v>10070270.08</v>
      </c>
      <c r="AN10" s="489">
        <v>3007580.12</v>
      </c>
      <c r="AO10" s="489">
        <v>7062689.96</v>
      </c>
      <c r="AP10" s="499">
        <v>0.31</v>
      </c>
      <c r="AQ10" s="499">
        <v>0.3</v>
      </c>
      <c r="AR10" s="615" t="s">
        <v>25</v>
      </c>
      <c r="AS10" s="615" t="s">
        <v>25</v>
      </c>
      <c r="AT10" s="490" t="s">
        <v>24</v>
      </c>
    </row>
    <row r="11" spans="1:46">
      <c r="A11" s="474">
        <v>13073089</v>
      </c>
      <c r="B11" s="473">
        <v>316</v>
      </c>
      <c r="C11" s="473" t="s">
        <v>33</v>
      </c>
      <c r="D11" s="487">
        <v>3953</v>
      </c>
      <c r="E11" s="487">
        <v>-685800</v>
      </c>
      <c r="F11" s="492">
        <v>173440.32</v>
      </c>
      <c r="G11" s="1034">
        <v>1</v>
      </c>
      <c r="H11" s="487" t="s">
        <v>270</v>
      </c>
      <c r="I11" s="492">
        <v>-484663.51</v>
      </c>
      <c r="J11" s="487">
        <v>1</v>
      </c>
      <c r="K11" s="487">
        <v>0</v>
      </c>
      <c r="L11" s="487" t="s">
        <v>270</v>
      </c>
      <c r="M11" s="487">
        <v>300</v>
      </c>
      <c r="N11" s="487">
        <v>0</v>
      </c>
      <c r="O11" s="487">
        <v>350</v>
      </c>
      <c r="P11" s="487">
        <v>1</v>
      </c>
      <c r="Q11" s="487">
        <v>250</v>
      </c>
      <c r="R11" s="487">
        <v>1</v>
      </c>
      <c r="S11" s="487">
        <v>0</v>
      </c>
      <c r="T11" s="492">
        <v>439641.44</v>
      </c>
      <c r="U11" s="492">
        <v>110.51821015585722</v>
      </c>
      <c r="V11" s="504" t="s">
        <v>28</v>
      </c>
      <c r="W11" s="504" t="s">
        <v>28</v>
      </c>
      <c r="X11" s="504" t="s">
        <v>28</v>
      </c>
      <c r="Y11" s="492">
        <v>-1587158.13</v>
      </c>
      <c r="Z11" s="492">
        <v>1725000</v>
      </c>
      <c r="AA11" s="492"/>
      <c r="AB11" s="492">
        <v>233556.2</v>
      </c>
      <c r="AC11" s="487">
        <v>16200</v>
      </c>
      <c r="AD11" s="536">
        <v>16891.189999999999</v>
      </c>
      <c r="AE11" s="487">
        <v>0</v>
      </c>
      <c r="AF11" s="492">
        <v>0</v>
      </c>
      <c r="AG11" s="487"/>
      <c r="AH11" s="516">
        <v>0</v>
      </c>
      <c r="AI11" s="492">
        <v>2090081</v>
      </c>
      <c r="AJ11" s="492">
        <v>2355696.92</v>
      </c>
      <c r="AK11" s="492">
        <v>265615.91999999993</v>
      </c>
      <c r="AL11" s="492">
        <v>911422.32</v>
      </c>
      <c r="AM11" s="492">
        <v>3267119.2399999998</v>
      </c>
      <c r="AN11" s="489">
        <v>1612350.86</v>
      </c>
      <c r="AO11" s="489">
        <v>1654768.3799999997</v>
      </c>
      <c r="AP11" s="489">
        <v>70.245385386843381</v>
      </c>
      <c r="AQ11" s="489">
        <v>49.350842181076935</v>
      </c>
      <c r="AR11" s="615" t="s">
        <v>25</v>
      </c>
      <c r="AS11" s="615" t="s">
        <v>25</v>
      </c>
      <c r="AT11" s="490" t="s">
        <v>24</v>
      </c>
    </row>
    <row r="12" spans="1:46">
      <c r="A12" s="474">
        <v>13073105</v>
      </c>
      <c r="B12" s="473">
        <v>317</v>
      </c>
      <c r="C12" s="473" t="s">
        <v>34</v>
      </c>
      <c r="D12" s="487">
        <v>3097</v>
      </c>
      <c r="E12" s="487">
        <v>308100</v>
      </c>
      <c r="F12" s="492">
        <v>308100</v>
      </c>
      <c r="G12" s="487">
        <v>1</v>
      </c>
      <c r="H12" s="492">
        <v>1300</v>
      </c>
      <c r="I12" s="492" t="s">
        <v>169</v>
      </c>
      <c r="J12" s="487">
        <v>1</v>
      </c>
      <c r="K12" s="487">
        <v>1</v>
      </c>
      <c r="L12" s="492">
        <v>22493061.930000003</v>
      </c>
      <c r="M12" s="487">
        <v>300</v>
      </c>
      <c r="N12" s="487">
        <v>0</v>
      </c>
      <c r="O12" s="487">
        <v>400</v>
      </c>
      <c r="P12" s="487">
        <v>0</v>
      </c>
      <c r="Q12" s="487">
        <v>385</v>
      </c>
      <c r="R12" s="487">
        <v>0</v>
      </c>
      <c r="S12" s="487">
        <v>0</v>
      </c>
      <c r="T12" s="492">
        <v>9064370.9399999995</v>
      </c>
      <c r="U12" s="492">
        <v>2945.8469093272665</v>
      </c>
      <c r="V12" s="504" t="s">
        <v>28</v>
      </c>
      <c r="W12" s="504" t="s">
        <v>28</v>
      </c>
      <c r="X12" s="504" t="s">
        <v>28</v>
      </c>
      <c r="Y12" s="497" t="s">
        <v>24</v>
      </c>
      <c r="Z12" s="497" t="s">
        <v>24</v>
      </c>
      <c r="AA12" s="497"/>
      <c r="AB12" s="497" t="s">
        <v>24</v>
      </c>
      <c r="AC12" s="487">
        <v>8000</v>
      </c>
      <c r="AD12" s="536">
        <v>8793.69</v>
      </c>
      <c r="AE12" s="487">
        <v>0</v>
      </c>
      <c r="AF12" s="492">
        <v>0</v>
      </c>
      <c r="AG12" s="487">
        <v>412500</v>
      </c>
      <c r="AH12" s="516">
        <v>415653.21</v>
      </c>
      <c r="AI12" s="492">
        <v>2651508.9500000002</v>
      </c>
      <c r="AJ12" s="492">
        <v>3677791.23</v>
      </c>
      <c r="AK12" s="492">
        <v>1026282.2799999998</v>
      </c>
      <c r="AL12" s="492">
        <v>247293.4</v>
      </c>
      <c r="AM12" s="492">
        <v>3925084.63</v>
      </c>
      <c r="AN12" s="489">
        <v>1381282.75</v>
      </c>
      <c r="AO12" s="489">
        <v>2543801.88</v>
      </c>
      <c r="AP12" s="485">
        <v>0.37557399635215294</v>
      </c>
      <c r="AQ12" s="485">
        <v>0.35191158413315538</v>
      </c>
      <c r="AR12" s="615" t="s">
        <v>25</v>
      </c>
      <c r="AS12" s="615" t="s">
        <v>25</v>
      </c>
      <c r="AT12" s="490">
        <v>5.44</v>
      </c>
    </row>
    <row r="13" spans="1:46">
      <c r="A13" s="474">
        <v>13073005</v>
      </c>
      <c r="B13" s="473">
        <v>5351</v>
      </c>
      <c r="C13" s="473" t="s">
        <v>35</v>
      </c>
      <c r="D13" s="500">
        <v>966</v>
      </c>
      <c r="E13" s="509">
        <v>-128900</v>
      </c>
      <c r="F13" s="493">
        <v>-18623.37</v>
      </c>
      <c r="G13" s="509">
        <v>0</v>
      </c>
      <c r="H13" s="493">
        <v>22560.18</v>
      </c>
      <c r="I13" s="487" t="s">
        <v>270</v>
      </c>
      <c r="J13" s="509">
        <v>1</v>
      </c>
      <c r="K13" s="509" t="s">
        <v>238</v>
      </c>
      <c r="L13" s="493" t="s">
        <v>238</v>
      </c>
      <c r="M13" s="509">
        <v>382</v>
      </c>
      <c r="N13" s="509">
        <v>0</v>
      </c>
      <c r="O13" s="509">
        <v>354</v>
      </c>
      <c r="P13" s="509">
        <v>1</v>
      </c>
      <c r="Q13" s="509">
        <v>380</v>
      </c>
      <c r="R13" s="509">
        <v>0</v>
      </c>
      <c r="S13" s="509">
        <v>0</v>
      </c>
      <c r="T13" s="493">
        <v>0</v>
      </c>
      <c r="U13" s="493">
        <v>0</v>
      </c>
      <c r="V13" s="493" t="s">
        <v>32</v>
      </c>
      <c r="W13" s="493" t="s">
        <v>28</v>
      </c>
      <c r="X13" s="493" t="s">
        <v>28</v>
      </c>
      <c r="Y13" s="497" t="s">
        <v>24</v>
      </c>
      <c r="Z13" s="497" t="s">
        <v>24</v>
      </c>
      <c r="AA13" s="497"/>
      <c r="AB13" s="497" t="s">
        <v>24</v>
      </c>
      <c r="AC13" s="509">
        <v>7000</v>
      </c>
      <c r="AD13" s="538">
        <v>6666.19</v>
      </c>
      <c r="AE13" s="509">
        <v>0</v>
      </c>
      <c r="AF13" s="493">
        <v>0</v>
      </c>
      <c r="AG13" s="509">
        <v>0</v>
      </c>
      <c r="AH13" s="517">
        <v>0</v>
      </c>
      <c r="AI13" s="493">
        <v>334577.02</v>
      </c>
      <c r="AJ13" s="493">
        <v>388121.05</v>
      </c>
      <c r="AK13" s="493">
        <v>53544.02999999997</v>
      </c>
      <c r="AL13" s="493">
        <v>386446.92</v>
      </c>
      <c r="AM13" s="493">
        <v>774567.97</v>
      </c>
      <c r="AN13" s="493">
        <v>323052.06</v>
      </c>
      <c r="AO13" s="493">
        <v>451515.91</v>
      </c>
      <c r="AP13" s="493">
        <v>83.234872213192261</v>
      </c>
      <c r="AQ13" s="493">
        <v>41.707386893367151</v>
      </c>
      <c r="AR13" s="493">
        <v>130642.51</v>
      </c>
      <c r="AS13" s="599">
        <v>18.79</v>
      </c>
      <c r="AT13" s="490">
        <v>1.89</v>
      </c>
    </row>
    <row r="14" spans="1:46">
      <c r="A14" s="474">
        <v>13073037</v>
      </c>
      <c r="B14" s="473">
        <v>5351</v>
      </c>
      <c r="C14" s="473" t="s">
        <v>36</v>
      </c>
      <c r="D14" s="500">
        <v>748</v>
      </c>
      <c r="E14" s="509">
        <v>-45000</v>
      </c>
      <c r="F14" s="493">
        <v>36193.32</v>
      </c>
      <c r="G14" s="509">
        <v>1</v>
      </c>
      <c r="H14" s="493">
        <v>47885.120000000003</v>
      </c>
      <c r="I14" s="487" t="s">
        <v>270</v>
      </c>
      <c r="J14" s="509">
        <v>1</v>
      </c>
      <c r="K14" s="509" t="s">
        <v>238</v>
      </c>
      <c r="L14" s="493" t="s">
        <v>238</v>
      </c>
      <c r="M14" s="509">
        <v>300</v>
      </c>
      <c r="N14" s="509">
        <v>0</v>
      </c>
      <c r="O14" s="509">
        <v>350</v>
      </c>
      <c r="P14" s="509">
        <v>1</v>
      </c>
      <c r="Q14" s="509">
        <v>380</v>
      </c>
      <c r="R14" s="509">
        <v>0</v>
      </c>
      <c r="S14" s="509">
        <v>0</v>
      </c>
      <c r="T14" s="493">
        <v>197894.08</v>
      </c>
      <c r="U14" s="493">
        <v>266.34465679676981</v>
      </c>
      <c r="V14" s="493" t="s">
        <v>28</v>
      </c>
      <c r="W14" s="493" t="s">
        <v>28</v>
      </c>
      <c r="X14" s="493" t="s">
        <v>28</v>
      </c>
      <c r="Y14" s="497" t="s">
        <v>24</v>
      </c>
      <c r="Z14" s="497" t="s">
        <v>24</v>
      </c>
      <c r="AA14" s="497"/>
      <c r="AB14" s="497" t="s">
        <v>24</v>
      </c>
      <c r="AC14" s="509">
        <v>2800</v>
      </c>
      <c r="AD14" s="538">
        <v>2529.29</v>
      </c>
      <c r="AE14" s="509">
        <v>0</v>
      </c>
      <c r="AF14" s="493">
        <v>0</v>
      </c>
      <c r="AG14" s="509">
        <v>0</v>
      </c>
      <c r="AH14" s="517">
        <v>0</v>
      </c>
      <c r="AI14" s="493">
        <v>362680.61</v>
      </c>
      <c r="AJ14" s="493">
        <v>399082.53</v>
      </c>
      <c r="AK14" s="493">
        <v>36401.920000000042</v>
      </c>
      <c r="AL14" s="493">
        <v>226221.24</v>
      </c>
      <c r="AM14" s="493">
        <v>625303.77</v>
      </c>
      <c r="AN14" s="493">
        <v>281482.19</v>
      </c>
      <c r="AO14" s="493">
        <v>343821.58</v>
      </c>
      <c r="AP14" s="493">
        <v>70.532325732223853</v>
      </c>
      <c r="AQ14" s="493">
        <v>45.015271537544066</v>
      </c>
      <c r="AR14" s="493">
        <v>113831.62</v>
      </c>
      <c r="AS14" s="599">
        <v>18.79</v>
      </c>
      <c r="AT14" s="490">
        <v>2.94</v>
      </c>
    </row>
    <row r="15" spans="1:46">
      <c r="A15" s="474">
        <v>13073044</v>
      </c>
      <c r="B15" s="473">
        <v>5351</v>
      </c>
      <c r="C15" s="473" t="s">
        <v>37</v>
      </c>
      <c r="D15" s="500">
        <v>664</v>
      </c>
      <c r="E15" s="509">
        <v>-71200</v>
      </c>
      <c r="F15" s="493">
        <v>204035.17</v>
      </c>
      <c r="G15" s="509">
        <v>1</v>
      </c>
      <c r="H15" s="493">
        <v>27534.66</v>
      </c>
      <c r="I15" s="487" t="s">
        <v>270</v>
      </c>
      <c r="J15" s="509">
        <v>1</v>
      </c>
      <c r="K15" s="509" t="s">
        <v>238</v>
      </c>
      <c r="L15" s="493" t="s">
        <v>238</v>
      </c>
      <c r="M15" s="509">
        <v>320</v>
      </c>
      <c r="N15" s="509">
        <v>0</v>
      </c>
      <c r="O15" s="509">
        <v>385</v>
      </c>
      <c r="P15" s="509">
        <v>0</v>
      </c>
      <c r="Q15" s="509">
        <v>360</v>
      </c>
      <c r="R15" s="509">
        <v>0</v>
      </c>
      <c r="S15" s="509">
        <v>0</v>
      </c>
      <c r="T15" s="493">
        <v>6287.8</v>
      </c>
      <c r="U15" s="493">
        <v>9.4553383458646625</v>
      </c>
      <c r="V15" s="493" t="s">
        <v>28</v>
      </c>
      <c r="W15" s="493" t="s">
        <v>28</v>
      </c>
      <c r="X15" s="493" t="s">
        <v>28</v>
      </c>
      <c r="Y15" s="497" t="s">
        <v>24</v>
      </c>
      <c r="Z15" s="497" t="s">
        <v>24</v>
      </c>
      <c r="AA15" s="497"/>
      <c r="AB15" s="497" t="s">
        <v>24</v>
      </c>
      <c r="AC15" s="509">
        <v>2000</v>
      </c>
      <c r="AD15" s="538">
        <v>2002.07</v>
      </c>
      <c r="AE15" s="509">
        <v>0</v>
      </c>
      <c r="AF15" s="493">
        <v>0</v>
      </c>
      <c r="AG15" s="509">
        <v>0</v>
      </c>
      <c r="AH15" s="517">
        <v>0</v>
      </c>
      <c r="AI15" s="493">
        <v>352108.61</v>
      </c>
      <c r="AJ15" s="493">
        <v>549421.06999999995</v>
      </c>
      <c r="AK15" s="493">
        <v>197312.45999999996</v>
      </c>
      <c r="AL15" s="493">
        <v>185971.29</v>
      </c>
      <c r="AM15" s="493">
        <v>735392.36</v>
      </c>
      <c r="AN15" s="493">
        <v>241026.43</v>
      </c>
      <c r="AO15" s="493">
        <v>494365.93</v>
      </c>
      <c r="AP15" s="493">
        <v>43.869163954705996</v>
      </c>
      <c r="AQ15" s="493">
        <v>32.775215396580947</v>
      </c>
      <c r="AR15" s="493">
        <v>97741.28</v>
      </c>
      <c r="AS15" s="599">
        <v>18.79</v>
      </c>
      <c r="AT15" s="490">
        <v>4.97</v>
      </c>
    </row>
    <row r="16" spans="1:46">
      <c r="A16" s="474">
        <v>13073046</v>
      </c>
      <c r="B16" s="473">
        <v>5351</v>
      </c>
      <c r="C16" s="473" t="s">
        <v>38</v>
      </c>
      <c r="D16" s="500">
        <v>1865</v>
      </c>
      <c r="E16" s="509">
        <v>331300</v>
      </c>
      <c r="F16" s="493">
        <v>670720.22</v>
      </c>
      <c r="G16" s="509">
        <v>1</v>
      </c>
      <c r="H16" s="493">
        <v>641611.88</v>
      </c>
      <c r="I16" s="487" t="s">
        <v>270</v>
      </c>
      <c r="J16" s="509">
        <v>1</v>
      </c>
      <c r="K16" s="509" t="s">
        <v>238</v>
      </c>
      <c r="L16" s="493" t="s">
        <v>238</v>
      </c>
      <c r="M16" s="509">
        <v>300</v>
      </c>
      <c r="N16" s="509">
        <v>0</v>
      </c>
      <c r="O16" s="509">
        <v>350</v>
      </c>
      <c r="P16" s="509">
        <v>1</v>
      </c>
      <c r="Q16" s="509">
        <v>380</v>
      </c>
      <c r="R16" s="509">
        <v>0</v>
      </c>
      <c r="S16" s="509">
        <v>0</v>
      </c>
      <c r="T16" s="493">
        <v>598439.93000000005</v>
      </c>
      <c r="U16" s="493">
        <v>333.02166388425155</v>
      </c>
      <c r="V16" s="493" t="s">
        <v>28</v>
      </c>
      <c r="W16" s="493" t="s">
        <v>28</v>
      </c>
      <c r="X16" s="493" t="s">
        <v>28</v>
      </c>
      <c r="Y16" s="497" t="s">
        <v>24</v>
      </c>
      <c r="Z16" s="497" t="s">
        <v>24</v>
      </c>
      <c r="AA16" s="497"/>
      <c r="AB16" s="497" t="s">
        <v>24</v>
      </c>
      <c r="AC16" s="509">
        <v>5500</v>
      </c>
      <c r="AD16" s="538">
        <v>6066.6</v>
      </c>
      <c r="AE16" s="509">
        <v>0</v>
      </c>
      <c r="AF16" s="493">
        <v>0</v>
      </c>
      <c r="AG16" s="509">
        <v>0</v>
      </c>
      <c r="AH16" s="517">
        <v>0</v>
      </c>
      <c r="AI16" s="493">
        <v>1326339.83</v>
      </c>
      <c r="AJ16" s="493">
        <v>1887863.96</v>
      </c>
      <c r="AK16" s="493">
        <v>561524.12999999989</v>
      </c>
      <c r="AL16" s="493">
        <v>277630.55</v>
      </c>
      <c r="AM16" s="493">
        <v>2165494.5099999998</v>
      </c>
      <c r="AN16" s="493">
        <v>657078.41</v>
      </c>
      <c r="AO16" s="493">
        <v>1508416.0999999996</v>
      </c>
      <c r="AP16" s="493">
        <v>34.805389790904215</v>
      </c>
      <c r="AQ16" s="493">
        <v>30.343111329337891</v>
      </c>
      <c r="AR16" s="493">
        <v>265723.03000000003</v>
      </c>
      <c r="AS16" s="599">
        <v>18.79</v>
      </c>
      <c r="AT16" s="490">
        <v>0.42</v>
      </c>
    </row>
    <row r="17" spans="1:46">
      <c r="A17" s="474">
        <v>13073066</v>
      </c>
      <c r="B17" s="473">
        <v>5351</v>
      </c>
      <c r="C17" s="473" t="s">
        <v>39</v>
      </c>
      <c r="D17" s="500">
        <v>1043</v>
      </c>
      <c r="E17" s="509">
        <v>-61500</v>
      </c>
      <c r="F17" s="493">
        <v>58315.93</v>
      </c>
      <c r="G17" s="509">
        <v>1</v>
      </c>
      <c r="H17" s="493">
        <v>70229.61</v>
      </c>
      <c r="I17" s="487" t="s">
        <v>270</v>
      </c>
      <c r="J17" s="509">
        <v>1</v>
      </c>
      <c r="K17" s="509" t="s">
        <v>238</v>
      </c>
      <c r="L17" s="493" t="s">
        <v>238</v>
      </c>
      <c r="M17" s="509">
        <v>320</v>
      </c>
      <c r="N17" s="509">
        <v>0</v>
      </c>
      <c r="O17" s="509">
        <v>385</v>
      </c>
      <c r="P17" s="509">
        <v>0</v>
      </c>
      <c r="Q17" s="509">
        <v>350</v>
      </c>
      <c r="R17" s="509">
        <v>0</v>
      </c>
      <c r="S17" s="509">
        <v>0</v>
      </c>
      <c r="T17" s="493">
        <v>29835</v>
      </c>
      <c r="U17" s="493">
        <v>28.6875</v>
      </c>
      <c r="V17" s="493" t="s">
        <v>32</v>
      </c>
      <c r="W17" s="493" t="s">
        <v>28</v>
      </c>
      <c r="X17" s="493" t="s">
        <v>28</v>
      </c>
      <c r="Y17" s="497" t="s">
        <v>24</v>
      </c>
      <c r="Z17" s="497" t="s">
        <v>24</v>
      </c>
      <c r="AA17" s="497"/>
      <c r="AB17" s="497" t="s">
        <v>24</v>
      </c>
      <c r="AC17" s="509">
        <v>4700</v>
      </c>
      <c r="AD17" s="538">
        <v>4171.95</v>
      </c>
      <c r="AE17" s="509">
        <v>0</v>
      </c>
      <c r="AF17" s="493">
        <v>0</v>
      </c>
      <c r="AG17" s="509">
        <v>0</v>
      </c>
      <c r="AH17" s="517">
        <v>0</v>
      </c>
      <c r="AI17" s="493">
        <v>486104.02</v>
      </c>
      <c r="AJ17" s="493">
        <v>538673.73</v>
      </c>
      <c r="AK17" s="493">
        <v>52569.709999999963</v>
      </c>
      <c r="AL17" s="493">
        <v>329579.56</v>
      </c>
      <c r="AM17" s="493">
        <v>868253.29</v>
      </c>
      <c r="AN17" s="493">
        <v>363958.53</v>
      </c>
      <c r="AO17" s="493">
        <v>504294.76</v>
      </c>
      <c r="AP17" s="493">
        <v>67.565672823881727</v>
      </c>
      <c r="AQ17" s="493">
        <v>41.918474043444164</v>
      </c>
      <c r="AR17" s="493">
        <v>147185.12</v>
      </c>
      <c r="AS17" s="599">
        <v>18.79</v>
      </c>
      <c r="AT17" s="490">
        <v>0.35</v>
      </c>
    </row>
    <row r="18" spans="1:46">
      <c r="A18" s="474">
        <v>13073068</v>
      </c>
      <c r="B18" s="473">
        <v>5351</v>
      </c>
      <c r="C18" s="473" t="s">
        <v>40</v>
      </c>
      <c r="D18" s="500">
        <v>2080</v>
      </c>
      <c r="E18" s="509">
        <v>65600</v>
      </c>
      <c r="F18" s="493">
        <v>169224.44</v>
      </c>
      <c r="G18" s="509">
        <v>1</v>
      </c>
      <c r="H18" s="493">
        <v>205120.95</v>
      </c>
      <c r="I18" s="487" t="s">
        <v>270</v>
      </c>
      <c r="J18" s="509">
        <v>1</v>
      </c>
      <c r="K18" s="509" t="s">
        <v>238</v>
      </c>
      <c r="L18" s="493" t="s">
        <v>238</v>
      </c>
      <c r="M18" s="509">
        <v>300</v>
      </c>
      <c r="N18" s="509">
        <v>0</v>
      </c>
      <c r="O18" s="509">
        <v>400</v>
      </c>
      <c r="P18" s="509">
        <v>0</v>
      </c>
      <c r="Q18" s="509">
        <v>380</v>
      </c>
      <c r="R18" s="509">
        <v>0</v>
      </c>
      <c r="S18" s="509">
        <v>0</v>
      </c>
      <c r="T18" s="493">
        <v>1018177.66</v>
      </c>
      <c r="U18" s="493">
        <v>492.82558567279767</v>
      </c>
      <c r="V18" s="493" t="s">
        <v>28</v>
      </c>
      <c r="W18" s="493" t="s">
        <v>28</v>
      </c>
      <c r="X18" s="493" t="s">
        <v>28</v>
      </c>
      <c r="Y18" s="497" t="s">
        <v>24</v>
      </c>
      <c r="Z18" s="497" t="s">
        <v>24</v>
      </c>
      <c r="AA18" s="497"/>
      <c r="AB18" s="497" t="s">
        <v>24</v>
      </c>
      <c r="AC18" s="509">
        <v>4900</v>
      </c>
      <c r="AD18" s="538">
        <v>5712.35</v>
      </c>
      <c r="AE18" s="509">
        <v>0</v>
      </c>
      <c r="AF18" s="493">
        <v>0</v>
      </c>
      <c r="AG18" s="509">
        <v>0</v>
      </c>
      <c r="AH18" s="517">
        <v>0</v>
      </c>
      <c r="AI18" s="493">
        <v>953347.93</v>
      </c>
      <c r="AJ18" s="493">
        <v>1010651.6</v>
      </c>
      <c r="AK18" s="493">
        <v>57303.669999999925</v>
      </c>
      <c r="AL18" s="493">
        <v>662112.31999999995</v>
      </c>
      <c r="AM18" s="493">
        <v>1672763.92</v>
      </c>
      <c r="AN18" s="493">
        <v>745662.36</v>
      </c>
      <c r="AO18" s="493">
        <v>927101.55999999994</v>
      </c>
      <c r="AP18" s="493">
        <v>73.780357147804438</v>
      </c>
      <c r="AQ18" s="493">
        <v>44.576664470381452</v>
      </c>
      <c r="AR18" s="493">
        <v>301546.45</v>
      </c>
      <c r="AS18" s="599">
        <v>18.79</v>
      </c>
      <c r="AT18" s="490">
        <v>4.59</v>
      </c>
    </row>
    <row r="19" spans="1:46">
      <c r="A19" s="474">
        <v>13073009</v>
      </c>
      <c r="B19" s="473">
        <v>5352</v>
      </c>
      <c r="C19" s="473" t="s">
        <v>41</v>
      </c>
      <c r="D19" s="528">
        <v>8660</v>
      </c>
      <c r="E19" s="496">
        <v>49700</v>
      </c>
      <c r="F19" s="498">
        <v>1166213.24</v>
      </c>
      <c r="G19" s="496">
        <v>1</v>
      </c>
      <c r="H19" s="498">
        <v>532558.44999999995</v>
      </c>
      <c r="I19" s="498">
        <v>0</v>
      </c>
      <c r="J19" s="496">
        <v>1</v>
      </c>
      <c r="K19" s="496">
        <v>1</v>
      </c>
      <c r="L19" s="875" t="s">
        <v>240</v>
      </c>
      <c r="M19" s="496">
        <v>300</v>
      </c>
      <c r="N19" s="496">
        <v>0</v>
      </c>
      <c r="O19" s="496">
        <v>360</v>
      </c>
      <c r="P19" s="496">
        <v>1</v>
      </c>
      <c r="Q19" s="496">
        <v>345</v>
      </c>
      <c r="R19" s="496">
        <v>0</v>
      </c>
      <c r="S19" s="496">
        <v>0</v>
      </c>
      <c r="T19" s="498">
        <v>7376707</v>
      </c>
      <c r="U19" s="498">
        <v>848.2873735050598</v>
      </c>
      <c r="V19" s="497" t="s">
        <v>32</v>
      </c>
      <c r="W19" s="497" t="s">
        <v>28</v>
      </c>
      <c r="X19" s="497" t="s">
        <v>24</v>
      </c>
      <c r="Y19" s="497" t="s">
        <v>24</v>
      </c>
      <c r="Z19" s="497" t="s">
        <v>24</v>
      </c>
      <c r="AA19" s="497"/>
      <c r="AB19" s="497" t="s">
        <v>24</v>
      </c>
      <c r="AC19" s="496">
        <v>29500</v>
      </c>
      <c r="AD19" s="537">
        <v>29444.69</v>
      </c>
      <c r="AE19" s="496">
        <v>65000</v>
      </c>
      <c r="AF19" s="498">
        <v>55200.28</v>
      </c>
      <c r="AG19" s="496">
        <v>52000</v>
      </c>
      <c r="AH19" s="518">
        <v>52718.01</v>
      </c>
      <c r="AI19" s="498">
        <v>3831124</v>
      </c>
      <c r="AJ19" s="498">
        <v>4117203</v>
      </c>
      <c r="AK19" s="498">
        <v>286079</v>
      </c>
      <c r="AL19" s="498">
        <v>2551394.7799999998</v>
      </c>
      <c r="AM19" s="498">
        <v>6668597.7799999993</v>
      </c>
      <c r="AN19" s="491">
        <v>2826973.93</v>
      </c>
      <c r="AO19" s="491">
        <v>3841623.8499999992</v>
      </c>
      <c r="AP19" s="491">
        <v>68.662485915802549</v>
      </c>
      <c r="AQ19" s="491">
        <v>42.392329291151228</v>
      </c>
      <c r="AR19" s="491">
        <v>1219978.07</v>
      </c>
      <c r="AS19" s="814">
        <v>18.386900000000001</v>
      </c>
      <c r="AT19" s="490">
        <v>8.34</v>
      </c>
    </row>
    <row r="20" spans="1:46">
      <c r="A20" s="474">
        <v>13073018</v>
      </c>
      <c r="B20" s="473">
        <v>5352</v>
      </c>
      <c r="C20" s="473" t="s">
        <v>42</v>
      </c>
      <c r="D20" s="528">
        <v>462</v>
      </c>
      <c r="E20" s="496">
        <v>-39500</v>
      </c>
      <c r="F20" s="498">
        <v>43245.04</v>
      </c>
      <c r="G20" s="496">
        <v>1</v>
      </c>
      <c r="H20" s="498">
        <v>31467.040000000001</v>
      </c>
      <c r="I20" s="498">
        <v>0</v>
      </c>
      <c r="J20" s="496">
        <v>1</v>
      </c>
      <c r="K20" s="496">
        <v>1</v>
      </c>
      <c r="L20" s="876"/>
      <c r="M20" s="496">
        <v>270</v>
      </c>
      <c r="N20" s="496">
        <v>1</v>
      </c>
      <c r="O20" s="496">
        <v>360</v>
      </c>
      <c r="P20" s="496">
        <v>1</v>
      </c>
      <c r="Q20" s="496">
        <v>340</v>
      </c>
      <c r="R20" s="496">
        <v>0</v>
      </c>
      <c r="S20" s="496">
        <v>0</v>
      </c>
      <c r="T20" s="498">
        <v>503232.36</v>
      </c>
      <c r="U20" s="498">
        <v>1101.1649015317287</v>
      </c>
      <c r="V20" s="497" t="s">
        <v>32</v>
      </c>
      <c r="W20" s="497" t="s">
        <v>28</v>
      </c>
      <c r="X20" s="497" t="s">
        <v>24</v>
      </c>
      <c r="Y20" s="497" t="s">
        <v>24</v>
      </c>
      <c r="Z20" s="497" t="s">
        <v>24</v>
      </c>
      <c r="AA20" s="497"/>
      <c r="AB20" s="497" t="s">
        <v>24</v>
      </c>
      <c r="AC20" s="496">
        <v>3320</v>
      </c>
      <c r="AD20" s="537">
        <v>3108.34</v>
      </c>
      <c r="AE20" s="496">
        <v>0</v>
      </c>
      <c r="AF20" s="498">
        <v>0</v>
      </c>
      <c r="AG20" s="496">
        <v>2770</v>
      </c>
      <c r="AH20" s="518">
        <v>2356.61</v>
      </c>
      <c r="AI20" s="498">
        <v>176257</v>
      </c>
      <c r="AJ20" s="498">
        <v>191231</v>
      </c>
      <c r="AK20" s="498">
        <v>14974</v>
      </c>
      <c r="AL20" s="498">
        <v>147303.93</v>
      </c>
      <c r="AM20" s="498">
        <v>338534.93</v>
      </c>
      <c r="AN20" s="491">
        <v>144741.19</v>
      </c>
      <c r="AO20" s="491">
        <v>193793.74</v>
      </c>
      <c r="AP20" s="491">
        <v>75.689187422541323</v>
      </c>
      <c r="AQ20" s="491">
        <v>42.755171526908612</v>
      </c>
      <c r="AR20" s="491">
        <v>62462.95</v>
      </c>
      <c r="AS20" s="814">
        <v>18.386900000000001</v>
      </c>
      <c r="AT20" s="490">
        <v>1.86</v>
      </c>
    </row>
    <row r="21" spans="1:46">
      <c r="A21" s="474">
        <v>13073025</v>
      </c>
      <c r="B21" s="473">
        <v>5352</v>
      </c>
      <c r="C21" s="473" t="s">
        <v>43</v>
      </c>
      <c r="D21" s="528">
        <v>808</v>
      </c>
      <c r="E21" s="496">
        <v>-107190</v>
      </c>
      <c r="F21" s="498">
        <v>149448.75</v>
      </c>
      <c r="G21" s="496">
        <v>1</v>
      </c>
      <c r="H21" s="498">
        <v>104662.75</v>
      </c>
      <c r="I21" s="498">
        <v>0</v>
      </c>
      <c r="J21" s="496">
        <v>1</v>
      </c>
      <c r="K21" s="496">
        <v>0</v>
      </c>
      <c r="L21" s="876"/>
      <c r="M21" s="496">
        <v>350</v>
      </c>
      <c r="N21" s="496">
        <v>0</v>
      </c>
      <c r="O21" s="496">
        <v>350</v>
      </c>
      <c r="P21" s="496">
        <v>1</v>
      </c>
      <c r="Q21" s="496">
        <v>350</v>
      </c>
      <c r="R21" s="496">
        <v>0</v>
      </c>
      <c r="S21" s="496">
        <v>0</v>
      </c>
      <c r="T21" s="498">
        <v>1318714.07</v>
      </c>
      <c r="U21" s="498">
        <v>1654.5973274780426</v>
      </c>
      <c r="V21" s="497" t="s">
        <v>32</v>
      </c>
      <c r="W21" s="497" t="s">
        <v>28</v>
      </c>
      <c r="X21" s="497" t="s">
        <v>24</v>
      </c>
      <c r="Y21" s="497" t="s">
        <v>24</v>
      </c>
      <c r="Z21" s="497" t="s">
        <v>24</v>
      </c>
      <c r="AA21" s="497"/>
      <c r="AB21" s="497" t="s">
        <v>24</v>
      </c>
      <c r="AC21" s="496">
        <v>3350</v>
      </c>
      <c r="AD21" s="537">
        <v>3643.35</v>
      </c>
      <c r="AE21" s="496">
        <v>0</v>
      </c>
      <c r="AF21" s="498">
        <v>0</v>
      </c>
      <c r="AG21" s="496">
        <v>46500</v>
      </c>
      <c r="AH21" s="518">
        <v>48580.06</v>
      </c>
      <c r="AI21" s="498">
        <v>291803</v>
      </c>
      <c r="AJ21" s="498">
        <v>340102</v>
      </c>
      <c r="AK21" s="498">
        <v>48299</v>
      </c>
      <c r="AL21" s="498">
        <v>265067.51</v>
      </c>
      <c r="AM21" s="498">
        <v>605169.51</v>
      </c>
      <c r="AN21" s="491">
        <v>251577.7</v>
      </c>
      <c r="AO21" s="491">
        <v>353591.81</v>
      </c>
      <c r="AP21" s="491">
        <v>73.971249801530135</v>
      </c>
      <c r="AQ21" s="491">
        <v>41.571443346509639</v>
      </c>
      <c r="AR21" s="491">
        <v>108568.11</v>
      </c>
      <c r="AS21" s="814">
        <v>18.386900000000001</v>
      </c>
      <c r="AT21" s="490">
        <v>1.47</v>
      </c>
    </row>
    <row r="22" spans="1:46">
      <c r="A22" s="474">
        <v>13073042</v>
      </c>
      <c r="B22" s="473">
        <v>5352</v>
      </c>
      <c r="C22" s="473" t="s">
        <v>44</v>
      </c>
      <c r="D22" s="528">
        <v>200</v>
      </c>
      <c r="E22" s="496">
        <v>22940</v>
      </c>
      <c r="F22" s="498">
        <v>60151.34</v>
      </c>
      <c r="G22" s="496">
        <v>1</v>
      </c>
      <c r="H22" s="498">
        <v>60056.23</v>
      </c>
      <c r="I22" s="498">
        <v>0</v>
      </c>
      <c r="J22" s="496">
        <v>1</v>
      </c>
      <c r="K22" s="496">
        <v>1</v>
      </c>
      <c r="L22" s="876"/>
      <c r="M22" s="496">
        <v>350</v>
      </c>
      <c r="N22" s="496">
        <v>0</v>
      </c>
      <c r="O22" s="496">
        <v>350</v>
      </c>
      <c r="P22" s="496">
        <v>1</v>
      </c>
      <c r="Q22" s="496">
        <v>350</v>
      </c>
      <c r="R22" s="496">
        <v>0</v>
      </c>
      <c r="S22" s="496">
        <v>0</v>
      </c>
      <c r="T22" s="498">
        <v>380.18</v>
      </c>
      <c r="U22" s="498">
        <v>1.8545365853658538</v>
      </c>
      <c r="V22" s="497" t="s">
        <v>28</v>
      </c>
      <c r="W22" s="497" t="s">
        <v>28</v>
      </c>
      <c r="X22" s="497" t="s">
        <v>28</v>
      </c>
      <c r="Y22" s="497" t="s">
        <v>24</v>
      </c>
      <c r="Z22" s="497" t="s">
        <v>24</v>
      </c>
      <c r="AA22" s="497"/>
      <c r="AB22" s="497" t="s">
        <v>24</v>
      </c>
      <c r="AC22" s="496">
        <v>1000</v>
      </c>
      <c r="AD22" s="537">
        <v>1856.66</v>
      </c>
      <c r="AE22" s="496">
        <v>0</v>
      </c>
      <c r="AF22" s="498">
        <v>0</v>
      </c>
      <c r="AG22" s="496">
        <v>1500</v>
      </c>
      <c r="AH22" s="518">
        <v>2053.3000000000002</v>
      </c>
      <c r="AI22" s="498">
        <v>106925</v>
      </c>
      <c r="AJ22" s="498">
        <v>160763</v>
      </c>
      <c r="AK22" s="498">
        <v>53838</v>
      </c>
      <c r="AL22" s="498">
        <v>51354.15</v>
      </c>
      <c r="AM22" s="498">
        <v>212117.15</v>
      </c>
      <c r="AN22" s="491">
        <v>67414.05</v>
      </c>
      <c r="AO22" s="491">
        <v>144703.09999999998</v>
      </c>
      <c r="AP22" s="491">
        <v>41.933809396440722</v>
      </c>
      <c r="AQ22" s="491">
        <v>31.781517901782106</v>
      </c>
      <c r="AR22" s="491">
        <v>29092.48</v>
      </c>
      <c r="AS22" s="814">
        <v>18.386900000000001</v>
      </c>
      <c r="AT22" s="490">
        <v>5.71</v>
      </c>
    </row>
    <row r="23" spans="1:46">
      <c r="A23" s="474">
        <v>13073043</v>
      </c>
      <c r="B23" s="473">
        <v>5352</v>
      </c>
      <c r="C23" s="473" t="s">
        <v>45</v>
      </c>
      <c r="D23" s="528">
        <v>524</v>
      </c>
      <c r="E23" s="496">
        <v>-190890</v>
      </c>
      <c r="F23" s="498">
        <v>-30860.83</v>
      </c>
      <c r="G23" s="496">
        <v>0</v>
      </c>
      <c r="H23" s="498">
        <v>0</v>
      </c>
      <c r="I23" s="498">
        <v>-36760.83</v>
      </c>
      <c r="J23" s="496">
        <v>0</v>
      </c>
      <c r="K23" s="496">
        <v>1</v>
      </c>
      <c r="L23" s="876"/>
      <c r="M23" s="496">
        <v>265</v>
      </c>
      <c r="N23" s="496">
        <v>1</v>
      </c>
      <c r="O23" s="496">
        <v>350</v>
      </c>
      <c r="P23" s="496">
        <v>1</v>
      </c>
      <c r="Q23" s="496">
        <v>340</v>
      </c>
      <c r="R23" s="496">
        <v>0</v>
      </c>
      <c r="S23" s="496">
        <v>0</v>
      </c>
      <c r="T23" s="498">
        <v>262550</v>
      </c>
      <c r="U23" s="498">
        <v>502.96934865900386</v>
      </c>
      <c r="V23" s="497" t="s">
        <v>32</v>
      </c>
      <c r="W23" s="497" t="s">
        <v>28</v>
      </c>
      <c r="X23" s="497" t="s">
        <v>24</v>
      </c>
      <c r="Y23" s="497" t="s">
        <v>24</v>
      </c>
      <c r="Z23" s="497" t="s">
        <v>24</v>
      </c>
      <c r="AA23" s="497"/>
      <c r="AB23" s="497" t="s">
        <v>24</v>
      </c>
      <c r="AC23" s="496">
        <v>2500</v>
      </c>
      <c r="AD23" s="537">
        <v>2597.38</v>
      </c>
      <c r="AE23" s="496">
        <v>0</v>
      </c>
      <c r="AF23" s="498">
        <v>0</v>
      </c>
      <c r="AG23" s="496">
        <v>5200</v>
      </c>
      <c r="AH23" s="518">
        <v>5100.33</v>
      </c>
      <c r="AI23" s="498">
        <v>321557</v>
      </c>
      <c r="AJ23" s="498">
        <v>216535</v>
      </c>
      <c r="AK23" s="498">
        <v>-105022</v>
      </c>
      <c r="AL23" s="498">
        <v>104894.93</v>
      </c>
      <c r="AM23" s="498">
        <v>321429.93</v>
      </c>
      <c r="AN23" s="491">
        <v>210048.85</v>
      </c>
      <c r="AO23" s="491">
        <v>111381.07999999999</v>
      </c>
      <c r="AP23" s="491">
        <v>97.004572009144013</v>
      </c>
      <c r="AQ23" s="491">
        <v>65.348254905820383</v>
      </c>
      <c r="AR23" s="491">
        <v>90646.41</v>
      </c>
      <c r="AS23" s="814">
        <v>18.386900000000001</v>
      </c>
      <c r="AT23" s="490">
        <v>2.91</v>
      </c>
    </row>
    <row r="24" spans="1:46">
      <c r="A24" s="474">
        <v>13073051</v>
      </c>
      <c r="B24" s="473">
        <v>5352</v>
      </c>
      <c r="C24" s="473" t="s">
        <v>46</v>
      </c>
      <c r="D24" s="528">
        <v>609</v>
      </c>
      <c r="E24" s="496">
        <v>-19300</v>
      </c>
      <c r="F24" s="498">
        <v>86778.12</v>
      </c>
      <c r="G24" s="496">
        <v>1</v>
      </c>
      <c r="H24" s="498">
        <v>25638.19</v>
      </c>
      <c r="I24" s="498">
        <v>0</v>
      </c>
      <c r="J24" s="496">
        <v>1</v>
      </c>
      <c r="K24" s="496">
        <v>1</v>
      </c>
      <c r="L24" s="876"/>
      <c r="M24" s="496">
        <v>350</v>
      </c>
      <c r="N24" s="496">
        <v>0</v>
      </c>
      <c r="O24" s="496">
        <v>354</v>
      </c>
      <c r="P24" s="496">
        <v>1</v>
      </c>
      <c r="Q24" s="496">
        <v>380</v>
      </c>
      <c r="R24" s="496">
        <v>0</v>
      </c>
      <c r="S24" s="496">
        <v>0</v>
      </c>
      <c r="T24" s="498">
        <v>1344955.33</v>
      </c>
      <c r="U24" s="498">
        <v>2179.8303565640194</v>
      </c>
      <c r="V24" s="497" t="s">
        <v>32</v>
      </c>
      <c r="W24" s="497" t="s">
        <v>28</v>
      </c>
      <c r="X24" s="497" t="s">
        <v>24</v>
      </c>
      <c r="Y24" s="497" t="s">
        <v>24</v>
      </c>
      <c r="Z24" s="497" t="s">
        <v>24</v>
      </c>
      <c r="AA24" s="497"/>
      <c r="AB24" s="497" t="s">
        <v>24</v>
      </c>
      <c r="AC24" s="496">
        <v>4870</v>
      </c>
      <c r="AD24" s="537">
        <v>5050</v>
      </c>
      <c r="AE24" s="496">
        <v>0</v>
      </c>
      <c r="AF24" s="498">
        <v>0</v>
      </c>
      <c r="AG24" s="496">
        <v>3360</v>
      </c>
      <c r="AH24" s="518">
        <v>1625.57</v>
      </c>
      <c r="AI24" s="498">
        <v>326710</v>
      </c>
      <c r="AJ24" s="498">
        <v>297903</v>
      </c>
      <c r="AK24" s="498">
        <v>-28807</v>
      </c>
      <c r="AL24" s="498">
        <v>152140.37</v>
      </c>
      <c r="AM24" s="498">
        <v>450043.37</v>
      </c>
      <c r="AN24" s="491">
        <v>233017.07</v>
      </c>
      <c r="AO24" s="491">
        <v>217026.3</v>
      </c>
      <c r="AP24" s="491">
        <v>78.219108233216843</v>
      </c>
      <c r="AQ24" s="491">
        <v>51.776580999293472</v>
      </c>
      <c r="AR24" s="491">
        <v>100558.29</v>
      </c>
      <c r="AS24" s="814">
        <v>18.386900000000001</v>
      </c>
      <c r="AT24" s="490">
        <v>0.95</v>
      </c>
    </row>
    <row r="25" spans="1:46">
      <c r="A25" s="474">
        <v>13073053</v>
      </c>
      <c r="B25" s="473">
        <v>5352</v>
      </c>
      <c r="C25" s="473" t="s">
        <v>47</v>
      </c>
      <c r="D25" s="528">
        <v>558</v>
      </c>
      <c r="E25" s="496">
        <v>-14860</v>
      </c>
      <c r="F25" s="498">
        <v>136367.37</v>
      </c>
      <c r="G25" s="496">
        <v>1</v>
      </c>
      <c r="H25" s="498">
        <v>113005.64</v>
      </c>
      <c r="I25" s="498">
        <v>0</v>
      </c>
      <c r="J25" s="496">
        <v>1</v>
      </c>
      <c r="K25" s="496">
        <v>1</v>
      </c>
      <c r="L25" s="876"/>
      <c r="M25" s="496">
        <v>280</v>
      </c>
      <c r="N25" s="496">
        <v>1</v>
      </c>
      <c r="O25" s="496">
        <v>350</v>
      </c>
      <c r="P25" s="496">
        <v>1</v>
      </c>
      <c r="Q25" s="496">
        <v>340</v>
      </c>
      <c r="R25" s="496">
        <v>0</v>
      </c>
      <c r="S25" s="496">
        <v>0</v>
      </c>
      <c r="T25" s="498">
        <v>369657.57</v>
      </c>
      <c r="U25" s="498">
        <v>646.25449300699302</v>
      </c>
      <c r="V25" s="497" t="s">
        <v>32</v>
      </c>
      <c r="W25" s="497" t="s">
        <v>28</v>
      </c>
      <c r="X25" s="497" t="s">
        <v>24</v>
      </c>
      <c r="Y25" s="497" t="s">
        <v>24</v>
      </c>
      <c r="Z25" s="497" t="s">
        <v>24</v>
      </c>
      <c r="AA25" s="497"/>
      <c r="AB25" s="497" t="s">
        <v>24</v>
      </c>
      <c r="AC25" s="496">
        <v>2600</v>
      </c>
      <c r="AD25" s="537">
        <v>2523.12</v>
      </c>
      <c r="AE25" s="496">
        <v>0</v>
      </c>
      <c r="AF25" s="498">
        <v>0</v>
      </c>
      <c r="AG25" s="496">
        <v>4700</v>
      </c>
      <c r="AH25" s="518">
        <v>4375.58</v>
      </c>
      <c r="AI25" s="498">
        <v>187265</v>
      </c>
      <c r="AJ25" s="498">
        <v>236768</v>
      </c>
      <c r="AK25" s="498">
        <v>49503</v>
      </c>
      <c r="AL25" s="498">
        <v>201902.79</v>
      </c>
      <c r="AM25" s="498">
        <v>438670.79000000004</v>
      </c>
      <c r="AN25" s="491">
        <v>178724.15</v>
      </c>
      <c r="AO25" s="491">
        <v>259946.64000000004</v>
      </c>
      <c r="AP25" s="491">
        <v>75.484926172455729</v>
      </c>
      <c r="AQ25" s="491">
        <v>40.74220442168032</v>
      </c>
      <c r="AR25" s="491">
        <v>77128.259999999995</v>
      </c>
      <c r="AS25" s="814">
        <v>18.386900000000001</v>
      </c>
      <c r="AT25" s="490">
        <v>0.41</v>
      </c>
    </row>
    <row r="26" spans="1:46">
      <c r="A26" s="474">
        <v>13073069</v>
      </c>
      <c r="B26" s="473">
        <v>5352</v>
      </c>
      <c r="C26" s="473" t="s">
        <v>48</v>
      </c>
      <c r="D26" s="528">
        <v>716</v>
      </c>
      <c r="E26" s="496">
        <v>500</v>
      </c>
      <c r="F26" s="498">
        <v>150681.5</v>
      </c>
      <c r="G26" s="496">
        <v>1</v>
      </c>
      <c r="H26" s="498">
        <v>114930.01</v>
      </c>
      <c r="I26" s="498">
        <v>0</v>
      </c>
      <c r="J26" s="496">
        <v>1</v>
      </c>
      <c r="K26" s="496">
        <v>1</v>
      </c>
      <c r="L26" s="876"/>
      <c r="M26" s="496">
        <v>400</v>
      </c>
      <c r="N26" s="496">
        <v>0</v>
      </c>
      <c r="O26" s="496">
        <v>350</v>
      </c>
      <c r="P26" s="496">
        <v>1</v>
      </c>
      <c r="Q26" s="496">
        <v>339</v>
      </c>
      <c r="R26" s="496">
        <v>0</v>
      </c>
      <c r="S26" s="496">
        <v>0</v>
      </c>
      <c r="T26" s="498">
        <v>18576.900000000001</v>
      </c>
      <c r="U26" s="498">
        <v>26.462820512820514</v>
      </c>
      <c r="V26" s="497" t="s">
        <v>28</v>
      </c>
      <c r="W26" s="497" t="s">
        <v>28</v>
      </c>
      <c r="X26" s="497" t="s">
        <v>28</v>
      </c>
      <c r="Y26" s="497" t="s">
        <v>24</v>
      </c>
      <c r="Z26" s="497" t="s">
        <v>24</v>
      </c>
      <c r="AA26" s="497"/>
      <c r="AB26" s="497" t="s">
        <v>24</v>
      </c>
      <c r="AC26" s="496">
        <v>3610</v>
      </c>
      <c r="AD26" s="537">
        <v>4594.99</v>
      </c>
      <c r="AE26" s="496">
        <v>0</v>
      </c>
      <c r="AF26" s="498">
        <v>0</v>
      </c>
      <c r="AG26" s="496">
        <v>28500</v>
      </c>
      <c r="AH26" s="518">
        <v>35945.660000000003</v>
      </c>
      <c r="AI26" s="498">
        <v>324596</v>
      </c>
      <c r="AJ26" s="498">
        <v>361514</v>
      </c>
      <c r="AK26" s="498">
        <v>36918</v>
      </c>
      <c r="AL26" s="498">
        <v>197797.99</v>
      </c>
      <c r="AM26" s="498">
        <v>559311.99</v>
      </c>
      <c r="AN26" s="491">
        <v>239673.06</v>
      </c>
      <c r="AO26" s="491">
        <v>319638.93</v>
      </c>
      <c r="AP26" s="491">
        <v>66.29703413975669</v>
      </c>
      <c r="AQ26" s="491">
        <v>42.851407494411127</v>
      </c>
      <c r="AR26" s="491">
        <v>103430.7</v>
      </c>
      <c r="AS26" s="814">
        <v>18.386900000000001</v>
      </c>
      <c r="AT26" s="490">
        <v>2.48</v>
      </c>
    </row>
    <row r="27" spans="1:46">
      <c r="A27" s="474">
        <v>13073077</v>
      </c>
      <c r="B27" s="473">
        <v>5352</v>
      </c>
      <c r="C27" s="473" t="s">
        <v>49</v>
      </c>
      <c r="D27" s="528">
        <v>1434</v>
      </c>
      <c r="E27" s="496">
        <v>-63130</v>
      </c>
      <c r="F27" s="498">
        <v>50005.89</v>
      </c>
      <c r="G27" s="496">
        <v>1</v>
      </c>
      <c r="H27" s="498">
        <v>20706.68</v>
      </c>
      <c r="I27" s="498">
        <v>0</v>
      </c>
      <c r="J27" s="496">
        <v>1</v>
      </c>
      <c r="K27" s="496">
        <v>1</v>
      </c>
      <c r="L27" s="876"/>
      <c r="M27" s="496">
        <v>300</v>
      </c>
      <c r="N27" s="496">
        <v>0</v>
      </c>
      <c r="O27" s="496">
        <v>350</v>
      </c>
      <c r="P27" s="496">
        <v>1</v>
      </c>
      <c r="Q27" s="496">
        <v>350</v>
      </c>
      <c r="R27" s="496">
        <v>0</v>
      </c>
      <c r="S27" s="496">
        <v>0</v>
      </c>
      <c r="T27" s="498">
        <v>232043.16</v>
      </c>
      <c r="U27" s="498">
        <v>157.42412483039348</v>
      </c>
      <c r="V27" s="497" t="s">
        <v>28</v>
      </c>
      <c r="W27" s="497" t="s">
        <v>28</v>
      </c>
      <c r="X27" s="497" t="s">
        <v>28</v>
      </c>
      <c r="Y27" s="497" t="s">
        <v>24</v>
      </c>
      <c r="Z27" s="497" t="s">
        <v>24</v>
      </c>
      <c r="AA27" s="497"/>
      <c r="AB27" s="497" t="s">
        <v>24</v>
      </c>
      <c r="AC27" s="496">
        <v>6130</v>
      </c>
      <c r="AD27" s="537">
        <v>9782.81</v>
      </c>
      <c r="AE27" s="496">
        <v>0</v>
      </c>
      <c r="AF27" s="498">
        <v>0</v>
      </c>
      <c r="AG27" s="496">
        <v>20400</v>
      </c>
      <c r="AH27" s="518">
        <v>21827.24</v>
      </c>
      <c r="AI27" s="498">
        <v>604000</v>
      </c>
      <c r="AJ27" s="498">
        <v>643847</v>
      </c>
      <c r="AK27" s="498">
        <v>39847</v>
      </c>
      <c r="AL27" s="498">
        <v>456326.33</v>
      </c>
      <c r="AM27" s="498">
        <v>1100173.33</v>
      </c>
      <c r="AN27" s="491">
        <v>491624.98</v>
      </c>
      <c r="AO27" s="491">
        <v>608548.35000000009</v>
      </c>
      <c r="AP27" s="491">
        <v>76.357423425130506</v>
      </c>
      <c r="AQ27" s="491">
        <v>44.686138683256388</v>
      </c>
      <c r="AR27" s="491">
        <v>212160.33</v>
      </c>
      <c r="AS27" s="814">
        <v>18.386900000000001</v>
      </c>
      <c r="AT27" s="490">
        <v>3.78</v>
      </c>
    </row>
    <row r="28" spans="1:46">
      <c r="A28" s="474">
        <v>13073094</v>
      </c>
      <c r="B28" s="473">
        <v>5352</v>
      </c>
      <c r="C28" s="473" t="s">
        <v>50</v>
      </c>
      <c r="D28" s="528">
        <v>1147</v>
      </c>
      <c r="E28" s="496">
        <v>169470</v>
      </c>
      <c r="F28" s="498">
        <v>356934.51</v>
      </c>
      <c r="G28" s="496">
        <v>1</v>
      </c>
      <c r="H28" s="498">
        <v>288578.49</v>
      </c>
      <c r="I28" s="498">
        <v>0</v>
      </c>
      <c r="J28" s="496">
        <v>1</v>
      </c>
      <c r="K28" s="496">
        <v>1</v>
      </c>
      <c r="L28" s="877"/>
      <c r="M28" s="496">
        <v>350</v>
      </c>
      <c r="N28" s="496">
        <v>0</v>
      </c>
      <c r="O28" s="496">
        <v>400</v>
      </c>
      <c r="P28" s="496">
        <v>0</v>
      </c>
      <c r="Q28" s="496">
        <v>350</v>
      </c>
      <c r="R28" s="496">
        <v>0</v>
      </c>
      <c r="S28" s="496">
        <v>0</v>
      </c>
      <c r="T28" s="498">
        <v>777347.25</v>
      </c>
      <c r="U28" s="498">
        <v>682.48222124670758</v>
      </c>
      <c r="V28" s="497" t="s">
        <v>32</v>
      </c>
      <c r="W28" s="497" t="s">
        <v>28</v>
      </c>
      <c r="X28" s="497" t="s">
        <v>24</v>
      </c>
      <c r="Y28" s="497" t="s">
        <v>24</v>
      </c>
      <c r="Z28" s="497" t="s">
        <v>24</v>
      </c>
      <c r="AA28" s="497"/>
      <c r="AB28" s="497" t="s">
        <v>24</v>
      </c>
      <c r="AC28" s="496">
        <v>4800</v>
      </c>
      <c r="AD28" s="537">
        <v>4810.07</v>
      </c>
      <c r="AE28" s="496">
        <v>0</v>
      </c>
      <c r="AF28" s="498">
        <v>0</v>
      </c>
      <c r="AG28" s="496">
        <v>0</v>
      </c>
      <c r="AH28" s="518">
        <v>0</v>
      </c>
      <c r="AI28" s="498">
        <v>418266</v>
      </c>
      <c r="AJ28" s="498">
        <v>498996</v>
      </c>
      <c r="AK28" s="498">
        <v>80730</v>
      </c>
      <c r="AL28" s="498">
        <v>378197.16</v>
      </c>
      <c r="AM28" s="498">
        <v>877193.15999999992</v>
      </c>
      <c r="AN28" s="491">
        <v>294576.92</v>
      </c>
      <c r="AO28" s="491">
        <v>582616.24</v>
      </c>
      <c r="AP28" s="491">
        <v>59.033924119632218</v>
      </c>
      <c r="AQ28" s="491">
        <v>33.581762083051359</v>
      </c>
      <c r="AR28" s="491">
        <v>127124.39</v>
      </c>
      <c r="AS28" s="814">
        <v>18.386900000000001</v>
      </c>
      <c r="AT28" s="490">
        <v>2.17</v>
      </c>
    </row>
    <row r="29" spans="1:46">
      <c r="A29" s="474">
        <v>13073010</v>
      </c>
      <c r="B29" s="473">
        <v>5353</v>
      </c>
      <c r="C29" s="473" t="s">
        <v>51</v>
      </c>
      <c r="D29" s="487">
        <v>13618</v>
      </c>
      <c r="E29" s="487">
        <v>-649300</v>
      </c>
      <c r="F29" s="492">
        <v>1157603.6399999999</v>
      </c>
      <c r="G29" s="487">
        <v>1</v>
      </c>
      <c r="H29" s="492">
        <v>1072891.67</v>
      </c>
      <c r="I29" s="492">
        <v>0</v>
      </c>
      <c r="J29" s="487">
        <v>1</v>
      </c>
      <c r="K29" s="487">
        <v>1</v>
      </c>
      <c r="L29" s="492">
        <v>46654212.289999999</v>
      </c>
      <c r="M29" s="487">
        <v>200</v>
      </c>
      <c r="N29" s="487">
        <v>1</v>
      </c>
      <c r="O29" s="487">
        <v>350</v>
      </c>
      <c r="P29" s="487">
        <v>1</v>
      </c>
      <c r="Q29" s="487">
        <v>400</v>
      </c>
      <c r="R29" s="487">
        <v>0</v>
      </c>
      <c r="S29" s="487">
        <v>0</v>
      </c>
      <c r="T29" s="492">
        <v>2000939.21</v>
      </c>
      <c r="U29" s="492">
        <v>148.39359314743399</v>
      </c>
      <c r="V29" s="504" t="s">
        <v>28</v>
      </c>
      <c r="W29" s="504" t="s">
        <v>28</v>
      </c>
      <c r="X29" s="504" t="s">
        <v>28</v>
      </c>
      <c r="Y29" s="497">
        <v>2949421.22</v>
      </c>
      <c r="Z29" s="497" t="s">
        <v>24</v>
      </c>
      <c r="AA29" s="497">
        <v>193175.56</v>
      </c>
      <c r="AB29" s="497">
        <v>8026851.2300000004</v>
      </c>
      <c r="AC29" s="487">
        <v>29200</v>
      </c>
      <c r="AD29" s="536">
        <v>31326.84</v>
      </c>
      <c r="AE29" s="487">
        <v>100000</v>
      </c>
      <c r="AF29" s="492">
        <v>156240.18</v>
      </c>
      <c r="AG29" s="487">
        <v>0</v>
      </c>
      <c r="AH29" s="516">
        <v>0</v>
      </c>
      <c r="AI29" s="492">
        <v>8498097.4600000009</v>
      </c>
      <c r="AJ29" s="492">
        <v>10391660</v>
      </c>
      <c r="AK29" s="492">
        <v>1893562.5399999991</v>
      </c>
      <c r="AL29" s="492">
        <v>2787372.51</v>
      </c>
      <c r="AM29" s="492">
        <v>13179032.51</v>
      </c>
      <c r="AN29" s="489">
        <v>5183828</v>
      </c>
      <c r="AO29" s="489">
        <v>7995204.5099999998</v>
      </c>
      <c r="AP29" s="488">
        <v>0.49884503534565217</v>
      </c>
      <c r="AQ29" s="488">
        <v>0.39333904033293871</v>
      </c>
      <c r="AR29" s="489">
        <v>2577470.13</v>
      </c>
      <c r="AS29" s="798">
        <v>24.672000000000001</v>
      </c>
      <c r="AT29" s="490" t="s">
        <v>134</v>
      </c>
    </row>
    <row r="30" spans="1:46">
      <c r="A30" s="474">
        <v>13073014</v>
      </c>
      <c r="B30" s="473">
        <v>5353</v>
      </c>
      <c r="C30" s="473" t="s">
        <v>52</v>
      </c>
      <c r="D30" s="487">
        <v>236</v>
      </c>
      <c r="E30" s="487">
        <v>-22700</v>
      </c>
      <c r="F30" s="492">
        <v>7108.58</v>
      </c>
      <c r="G30" s="487">
        <v>1</v>
      </c>
      <c r="H30" s="492">
        <v>7108.58</v>
      </c>
      <c r="I30" s="492">
        <v>0</v>
      </c>
      <c r="J30" s="487">
        <v>0</v>
      </c>
      <c r="K30" s="487">
        <v>1</v>
      </c>
      <c r="L30" s="492">
        <v>880263.41</v>
      </c>
      <c r="M30" s="487">
        <v>400</v>
      </c>
      <c r="N30" s="487">
        <v>0</v>
      </c>
      <c r="O30" s="487">
        <v>350</v>
      </c>
      <c r="P30" s="487">
        <v>1</v>
      </c>
      <c r="Q30" s="487">
        <v>300</v>
      </c>
      <c r="R30" s="487">
        <v>1</v>
      </c>
      <c r="S30" s="487">
        <v>0</v>
      </c>
      <c r="T30" s="492">
        <v>0</v>
      </c>
      <c r="U30" s="492">
        <v>0</v>
      </c>
      <c r="V30" s="504" t="s">
        <v>32</v>
      </c>
      <c r="W30" s="504" t="s">
        <v>28</v>
      </c>
      <c r="X30" s="504" t="s">
        <v>28</v>
      </c>
      <c r="Y30" s="497">
        <v>-26343.38</v>
      </c>
      <c r="Z30" s="497" t="s">
        <v>24</v>
      </c>
      <c r="AA30" s="497">
        <v>-16588.11</v>
      </c>
      <c r="AB30" s="497">
        <v>124439.22</v>
      </c>
      <c r="AC30" s="487">
        <v>1700</v>
      </c>
      <c r="AD30" s="536">
        <v>2462.5</v>
      </c>
      <c r="AE30" s="487">
        <v>0</v>
      </c>
      <c r="AF30" s="492">
        <v>0</v>
      </c>
      <c r="AG30" s="487">
        <v>0</v>
      </c>
      <c r="AH30" s="516">
        <v>0</v>
      </c>
      <c r="AI30" s="491">
        <v>157349.26999999999</v>
      </c>
      <c r="AJ30" s="492">
        <v>154709.28</v>
      </c>
      <c r="AK30" s="492">
        <v>2639.99</v>
      </c>
      <c r="AL30" s="492">
        <v>49563.76</v>
      </c>
      <c r="AM30" s="492">
        <v>204273.04</v>
      </c>
      <c r="AN30" s="489">
        <v>96447.07</v>
      </c>
      <c r="AO30" s="489">
        <v>93807.08</v>
      </c>
      <c r="AP30" s="488">
        <v>0.62</v>
      </c>
      <c r="AQ30" s="488">
        <v>0.47</v>
      </c>
      <c r="AR30" s="489">
        <v>51194.97</v>
      </c>
      <c r="AS30" s="798">
        <v>24.672000000000001</v>
      </c>
      <c r="AT30" s="490">
        <v>0.41</v>
      </c>
    </row>
    <row r="31" spans="1:46">
      <c r="A31" s="474">
        <v>13073027</v>
      </c>
      <c r="B31" s="473">
        <v>5353</v>
      </c>
      <c r="C31" s="473" t="s">
        <v>53</v>
      </c>
      <c r="D31" s="487">
        <v>2220</v>
      </c>
      <c r="E31" s="487">
        <v>-286200</v>
      </c>
      <c r="F31" s="492">
        <v>98796.46</v>
      </c>
      <c r="G31" s="487">
        <v>0</v>
      </c>
      <c r="H31" s="492">
        <v>0</v>
      </c>
      <c r="I31" s="492">
        <v>-55128.02</v>
      </c>
      <c r="J31" s="487">
        <v>1</v>
      </c>
      <c r="K31" s="487">
        <v>1</v>
      </c>
      <c r="L31" s="492">
        <v>7188150</v>
      </c>
      <c r="M31" s="487">
        <v>250</v>
      </c>
      <c r="N31" s="487">
        <v>1</v>
      </c>
      <c r="O31" s="487">
        <v>350</v>
      </c>
      <c r="P31" s="487">
        <v>1</v>
      </c>
      <c r="Q31" s="487">
        <v>350</v>
      </c>
      <c r="R31" s="487">
        <v>0</v>
      </c>
      <c r="S31" s="487">
        <v>0</v>
      </c>
      <c r="T31" s="492">
        <v>740134.9</v>
      </c>
      <c r="U31" s="492">
        <v>334.45</v>
      </c>
      <c r="V31" s="504" t="s">
        <v>28</v>
      </c>
      <c r="W31" s="504" t="s">
        <v>28</v>
      </c>
      <c r="X31" s="504" t="s">
        <v>28</v>
      </c>
      <c r="Y31" s="497">
        <v>467600.38</v>
      </c>
      <c r="Z31" s="497" t="s">
        <v>24</v>
      </c>
      <c r="AA31" s="497">
        <v>-108088.38</v>
      </c>
      <c r="AB31" s="497">
        <v>36412.980000000003</v>
      </c>
      <c r="AC31" s="487">
        <v>8800</v>
      </c>
      <c r="AD31" s="536">
        <v>9298.74</v>
      </c>
      <c r="AE31" s="487">
        <v>4500</v>
      </c>
      <c r="AF31" s="492">
        <v>5840.18</v>
      </c>
      <c r="AG31" s="487">
        <v>0</v>
      </c>
      <c r="AH31" s="516">
        <v>4506.67</v>
      </c>
      <c r="AI31" s="492">
        <v>1038555.03</v>
      </c>
      <c r="AJ31" s="492">
        <v>1253545.22</v>
      </c>
      <c r="AK31" s="492">
        <v>214990.18999999994</v>
      </c>
      <c r="AL31" s="492">
        <v>698912.45</v>
      </c>
      <c r="AM31" s="492">
        <v>1952457.67</v>
      </c>
      <c r="AN31" s="489">
        <v>806097.35</v>
      </c>
      <c r="AO31" s="489">
        <v>1146360.3199999998</v>
      </c>
      <c r="AP31" s="488">
        <v>0.65</v>
      </c>
      <c r="AQ31" s="488">
        <v>0.41</v>
      </c>
      <c r="AR31" s="489">
        <v>427883.69</v>
      </c>
      <c r="AS31" s="798">
        <v>24.672000000000001</v>
      </c>
      <c r="AT31" s="490" t="s">
        <v>134</v>
      </c>
    </row>
    <row r="32" spans="1:46">
      <c r="A32" s="474">
        <v>13073038</v>
      </c>
      <c r="B32" s="473">
        <v>5353</v>
      </c>
      <c r="C32" s="473" t="s">
        <v>54</v>
      </c>
      <c r="D32" s="487">
        <v>583</v>
      </c>
      <c r="E32" s="487">
        <v>-188700</v>
      </c>
      <c r="F32" s="492">
        <v>76838.789999999994</v>
      </c>
      <c r="G32" s="487">
        <v>1</v>
      </c>
      <c r="H32" s="492">
        <v>67888.12</v>
      </c>
      <c r="I32" s="492">
        <v>0</v>
      </c>
      <c r="J32" s="487">
        <v>1</v>
      </c>
      <c r="K32" s="487">
        <v>1</v>
      </c>
      <c r="L32" s="492">
        <v>1986254.12</v>
      </c>
      <c r="M32" s="487">
        <v>280</v>
      </c>
      <c r="N32" s="487">
        <v>1</v>
      </c>
      <c r="O32" s="487">
        <v>350</v>
      </c>
      <c r="P32" s="487">
        <v>1</v>
      </c>
      <c r="Q32" s="487">
        <v>320</v>
      </c>
      <c r="R32" s="487">
        <v>1</v>
      </c>
      <c r="S32" s="487">
        <v>1</v>
      </c>
      <c r="T32" s="492">
        <v>244732.77</v>
      </c>
      <c r="U32" s="492">
        <v>427.85</v>
      </c>
      <c r="V32" s="504" t="s">
        <v>28</v>
      </c>
      <c r="W32" s="504" t="s">
        <v>28</v>
      </c>
      <c r="X32" s="504" t="s">
        <v>28</v>
      </c>
      <c r="Y32" s="497">
        <v>48654.1</v>
      </c>
      <c r="Z32" s="497" t="s">
        <v>24</v>
      </c>
      <c r="AA32" s="497">
        <v>-141801.49</v>
      </c>
      <c r="AB32" s="497">
        <v>113655.13</v>
      </c>
      <c r="AC32" s="487">
        <v>1500</v>
      </c>
      <c r="AD32" s="536">
        <v>1764.58</v>
      </c>
      <c r="AE32" s="487">
        <v>200</v>
      </c>
      <c r="AF32" s="492">
        <v>38</v>
      </c>
      <c r="AG32" s="487">
        <v>0</v>
      </c>
      <c r="AH32" s="516">
        <v>28305.38</v>
      </c>
      <c r="AI32" s="492">
        <v>481066.15</v>
      </c>
      <c r="AJ32" s="492">
        <v>482543.74</v>
      </c>
      <c r="AK32" s="492">
        <v>1477.5899999999674</v>
      </c>
      <c r="AL32" s="492">
        <v>53072.92</v>
      </c>
      <c r="AM32" s="492">
        <v>535616.66</v>
      </c>
      <c r="AN32" s="489">
        <v>263356.98</v>
      </c>
      <c r="AO32" s="489">
        <v>272259.68000000005</v>
      </c>
      <c r="AP32" s="488">
        <v>0.55000000000000004</v>
      </c>
      <c r="AQ32" s="488">
        <v>0.49</v>
      </c>
      <c r="AR32" s="489">
        <v>139792.24</v>
      </c>
      <c r="AS32" s="798">
        <v>24.672000000000001</v>
      </c>
      <c r="AT32" s="490" t="s">
        <v>134</v>
      </c>
    </row>
    <row r="33" spans="1:46">
      <c r="A33" s="474">
        <v>13073049</v>
      </c>
      <c r="B33" s="473">
        <v>5353</v>
      </c>
      <c r="C33" s="473" t="s">
        <v>55</v>
      </c>
      <c r="D33" s="487">
        <v>256</v>
      </c>
      <c r="E33" s="487">
        <v>-65700</v>
      </c>
      <c r="F33" s="492">
        <v>35019.93</v>
      </c>
      <c r="G33" s="487">
        <v>1</v>
      </c>
      <c r="H33" s="492">
        <v>41178.120000000003</v>
      </c>
      <c r="I33" s="492">
        <v>0</v>
      </c>
      <c r="J33" s="487">
        <v>1</v>
      </c>
      <c r="K33" s="487">
        <v>1</v>
      </c>
      <c r="L33" s="492">
        <v>1375811.09</v>
      </c>
      <c r="M33" s="487">
        <v>300</v>
      </c>
      <c r="N33" s="487">
        <v>0</v>
      </c>
      <c r="O33" s="487">
        <v>320</v>
      </c>
      <c r="P33" s="487">
        <v>1</v>
      </c>
      <c r="Q33" s="487">
        <v>340</v>
      </c>
      <c r="R33" s="487">
        <v>0</v>
      </c>
      <c r="S33" s="487">
        <v>0</v>
      </c>
      <c r="T33" s="492">
        <v>0</v>
      </c>
      <c r="U33" s="492">
        <v>0</v>
      </c>
      <c r="V33" s="504" t="s">
        <v>32</v>
      </c>
      <c r="W33" s="504" t="s">
        <v>28</v>
      </c>
      <c r="X33" s="504" t="s">
        <v>28</v>
      </c>
      <c r="Y33" s="497">
        <v>-93155.32</v>
      </c>
      <c r="Z33" s="497" t="s">
        <v>24</v>
      </c>
      <c r="AA33" s="497">
        <v>-37565.699999999997</v>
      </c>
      <c r="AB33" s="497">
        <v>123173.87</v>
      </c>
      <c r="AC33" s="487">
        <v>800</v>
      </c>
      <c r="AD33" s="536">
        <v>885.86</v>
      </c>
      <c r="AE33" s="487">
        <v>0</v>
      </c>
      <c r="AF33" s="492">
        <v>0</v>
      </c>
      <c r="AG33" s="487">
        <v>0</v>
      </c>
      <c r="AH33" s="516">
        <v>0</v>
      </c>
      <c r="AI33" s="492">
        <v>196840.93</v>
      </c>
      <c r="AJ33" s="492">
        <v>228685.79</v>
      </c>
      <c r="AK33" s="492">
        <v>31844.860000000015</v>
      </c>
      <c r="AL33" s="492">
        <v>37816.76</v>
      </c>
      <c r="AM33" s="492">
        <v>266502.55</v>
      </c>
      <c r="AN33" s="489">
        <v>105377.5</v>
      </c>
      <c r="AO33" s="489">
        <v>73532.639999999985</v>
      </c>
      <c r="AP33" s="488">
        <v>0.46</v>
      </c>
      <c r="AQ33" s="488">
        <v>0.4</v>
      </c>
      <c r="AR33" s="489">
        <v>55935.32</v>
      </c>
      <c r="AS33" s="798">
        <v>24.672000000000001</v>
      </c>
      <c r="AT33" s="490">
        <v>0.56000000000000005</v>
      </c>
    </row>
    <row r="34" spans="1:46">
      <c r="A34" s="474">
        <v>13073063</v>
      </c>
      <c r="B34" s="473">
        <v>5353</v>
      </c>
      <c r="C34" s="473" t="s">
        <v>56</v>
      </c>
      <c r="D34" s="487">
        <v>784</v>
      </c>
      <c r="E34" s="487">
        <v>-115700</v>
      </c>
      <c r="F34" s="492">
        <v>55935.32</v>
      </c>
      <c r="G34" s="487">
        <v>1</v>
      </c>
      <c r="H34" s="492">
        <v>44400.62</v>
      </c>
      <c r="I34" s="492">
        <v>0</v>
      </c>
      <c r="J34" s="487">
        <v>0</v>
      </c>
      <c r="K34" s="487">
        <v>1</v>
      </c>
      <c r="L34" s="492">
        <v>979551.3</v>
      </c>
      <c r="M34" s="487">
        <v>300</v>
      </c>
      <c r="N34" s="487">
        <v>0</v>
      </c>
      <c r="O34" s="487">
        <v>350</v>
      </c>
      <c r="P34" s="487">
        <v>1</v>
      </c>
      <c r="Q34" s="487">
        <v>300</v>
      </c>
      <c r="R34" s="487">
        <v>1</v>
      </c>
      <c r="S34" s="487">
        <v>0</v>
      </c>
      <c r="T34" s="492">
        <v>129428.37</v>
      </c>
      <c r="U34" s="492">
        <v>165.08720663265305</v>
      </c>
      <c r="V34" s="504" t="s">
        <v>32</v>
      </c>
      <c r="W34" s="504" t="s">
        <v>28</v>
      </c>
      <c r="X34" s="504" t="s">
        <v>28</v>
      </c>
      <c r="Y34" s="497">
        <v>-240773.47</v>
      </c>
      <c r="Z34" s="497" t="s">
        <v>24</v>
      </c>
      <c r="AA34" s="497">
        <v>-77868.36</v>
      </c>
      <c r="AB34" s="497">
        <v>-147104.46</v>
      </c>
      <c r="AC34" s="487">
        <v>6600</v>
      </c>
      <c r="AD34" s="536">
        <v>6355.59</v>
      </c>
      <c r="AE34" s="487">
        <v>0</v>
      </c>
      <c r="AF34" s="492">
        <v>0</v>
      </c>
      <c r="AG34" s="487">
        <v>0</v>
      </c>
      <c r="AH34" s="516">
        <v>0</v>
      </c>
      <c r="AI34" s="492">
        <v>460504.39</v>
      </c>
      <c r="AJ34" s="492">
        <v>536198.81000000006</v>
      </c>
      <c r="AK34" s="492">
        <v>75694.420000000042</v>
      </c>
      <c r="AL34" s="492">
        <v>192058.7</v>
      </c>
      <c r="AM34" s="492">
        <v>728257.51</v>
      </c>
      <c r="AN34" s="489">
        <v>286075.78999999998</v>
      </c>
      <c r="AO34" s="489">
        <v>210381.36999999994</v>
      </c>
      <c r="AP34" s="488">
        <v>0.39</v>
      </c>
      <c r="AQ34" s="488">
        <v>0.39</v>
      </c>
      <c r="AR34" s="489">
        <v>151851.59</v>
      </c>
      <c r="AS34" s="798">
        <v>24.672000000000001</v>
      </c>
      <c r="AT34" s="490">
        <v>0.36</v>
      </c>
    </row>
    <row r="35" spans="1:46">
      <c r="A35" s="474">
        <v>13073064</v>
      </c>
      <c r="B35" s="473">
        <v>5353</v>
      </c>
      <c r="C35" s="473" t="s">
        <v>57</v>
      </c>
      <c r="D35" s="487">
        <v>454</v>
      </c>
      <c r="E35" s="487">
        <v>-38300</v>
      </c>
      <c r="F35" s="492">
        <v>15987.75</v>
      </c>
      <c r="G35" s="487">
        <v>1</v>
      </c>
      <c r="H35" s="492">
        <v>14313.21</v>
      </c>
      <c r="I35" s="492">
        <v>0</v>
      </c>
      <c r="J35" s="487">
        <v>0</v>
      </c>
      <c r="K35" s="487">
        <v>1</v>
      </c>
      <c r="L35" s="492">
        <v>891585.45</v>
      </c>
      <c r="M35" s="487">
        <v>350</v>
      </c>
      <c r="N35" s="487">
        <v>0</v>
      </c>
      <c r="O35" s="487">
        <v>360</v>
      </c>
      <c r="P35" s="487">
        <v>1</v>
      </c>
      <c r="Q35" s="487">
        <v>350</v>
      </c>
      <c r="R35" s="487">
        <v>0</v>
      </c>
      <c r="S35" s="487">
        <v>0</v>
      </c>
      <c r="T35" s="492">
        <v>205273</v>
      </c>
      <c r="U35" s="492">
        <v>433.98097251585625</v>
      </c>
      <c r="V35" s="504" t="s">
        <v>32</v>
      </c>
      <c r="W35" s="504" t="s">
        <v>28</v>
      </c>
      <c r="X35" s="504" t="s">
        <v>28</v>
      </c>
      <c r="Y35" s="497">
        <v>40188.019999999997</v>
      </c>
      <c r="Z35" s="497" t="s">
        <v>24</v>
      </c>
      <c r="AA35" s="497">
        <v>-555.44000000000005</v>
      </c>
      <c r="AB35" s="497">
        <v>-95470.51</v>
      </c>
      <c r="AC35" s="487">
        <v>2000</v>
      </c>
      <c r="AD35" s="536">
        <v>2410.2800000000002</v>
      </c>
      <c r="AE35" s="487">
        <v>0</v>
      </c>
      <c r="AF35" s="492">
        <v>0</v>
      </c>
      <c r="AG35" s="487">
        <v>0</v>
      </c>
      <c r="AH35" s="516">
        <v>0</v>
      </c>
      <c r="AI35" s="492">
        <v>204175.82</v>
      </c>
      <c r="AJ35" s="492">
        <v>234780.55</v>
      </c>
      <c r="AK35" s="492">
        <v>30604.73</v>
      </c>
      <c r="AL35" s="492">
        <v>160064.54999999999</v>
      </c>
      <c r="AM35" s="492">
        <v>394845.1</v>
      </c>
      <c r="AN35" s="489">
        <v>167403.15</v>
      </c>
      <c r="AO35" s="489">
        <v>136798.41999999998</v>
      </c>
      <c r="AP35" s="488">
        <v>0.71</v>
      </c>
      <c r="AQ35" s="488">
        <v>0.42</v>
      </c>
      <c r="AR35" s="489">
        <v>88859.09</v>
      </c>
      <c r="AS35" s="798">
        <v>24.672000000000001</v>
      </c>
      <c r="AT35" s="490">
        <v>0.51</v>
      </c>
    </row>
    <row r="36" spans="1:46">
      <c r="A36" s="474">
        <v>13073065</v>
      </c>
      <c r="B36" s="473">
        <v>5353</v>
      </c>
      <c r="C36" s="473" t="s">
        <v>58</v>
      </c>
      <c r="D36" s="487">
        <v>1004</v>
      </c>
      <c r="E36" s="487">
        <v>-632600</v>
      </c>
      <c r="F36" s="492">
        <v>-413065.84</v>
      </c>
      <c r="G36" s="487">
        <v>0</v>
      </c>
      <c r="H36" s="492">
        <v>0</v>
      </c>
      <c r="I36" s="492">
        <v>-451706.52</v>
      </c>
      <c r="J36" s="487">
        <v>1</v>
      </c>
      <c r="K36" s="487">
        <v>1</v>
      </c>
      <c r="L36" s="492">
        <v>4126226.71</v>
      </c>
      <c r="M36" s="487">
        <v>200</v>
      </c>
      <c r="N36" s="487">
        <v>1</v>
      </c>
      <c r="O36" s="487">
        <v>300</v>
      </c>
      <c r="P36" s="487">
        <v>1</v>
      </c>
      <c r="Q36" s="487">
        <v>300</v>
      </c>
      <c r="R36" s="487">
        <v>1</v>
      </c>
      <c r="S36" s="487">
        <v>1</v>
      </c>
      <c r="T36" s="492">
        <v>415593.87</v>
      </c>
      <c r="U36" s="492">
        <v>410.6658794466403</v>
      </c>
      <c r="V36" s="504" t="s">
        <v>28</v>
      </c>
      <c r="W36" s="504" t="s">
        <v>28</v>
      </c>
      <c r="X36" s="504" t="s">
        <v>28</v>
      </c>
      <c r="Y36" s="497">
        <v>241186.14</v>
      </c>
      <c r="Z36" s="497" t="s">
        <v>24</v>
      </c>
      <c r="AA36" s="497">
        <v>170571.49</v>
      </c>
      <c r="AB36" s="497">
        <v>512710.49</v>
      </c>
      <c r="AC36" s="487">
        <v>4500</v>
      </c>
      <c r="AD36" s="536">
        <v>4794.1400000000003</v>
      </c>
      <c r="AE36" s="487">
        <v>0</v>
      </c>
      <c r="AF36" s="492">
        <v>0</v>
      </c>
      <c r="AG36" s="487">
        <v>600</v>
      </c>
      <c r="AH36" s="516">
        <v>-565.88</v>
      </c>
      <c r="AI36" s="492">
        <v>1230179.6299999999</v>
      </c>
      <c r="AJ36" s="492">
        <v>747145.27</v>
      </c>
      <c r="AK36" s="492">
        <v>-483034.35999999987</v>
      </c>
      <c r="AL36" s="492">
        <v>0</v>
      </c>
      <c r="AM36" s="492">
        <v>747145.27</v>
      </c>
      <c r="AN36" s="489">
        <v>680795.49</v>
      </c>
      <c r="AO36" s="489">
        <v>66349.780000000028</v>
      </c>
      <c r="AP36" s="488">
        <v>0.91</v>
      </c>
      <c r="AQ36" s="488">
        <v>0.91</v>
      </c>
      <c r="AR36" s="489">
        <v>361364.93</v>
      </c>
      <c r="AS36" s="798">
        <v>24.672000000000001</v>
      </c>
      <c r="AT36" s="490" t="s">
        <v>134</v>
      </c>
    </row>
    <row r="37" spans="1:46">
      <c r="A37" s="474">
        <v>13073072</v>
      </c>
      <c r="B37" s="473">
        <v>5353</v>
      </c>
      <c r="C37" s="473" t="s">
        <v>59</v>
      </c>
      <c r="D37" s="487">
        <v>232</v>
      </c>
      <c r="E37" s="487">
        <v>66200</v>
      </c>
      <c r="F37" s="492">
        <v>399767.67</v>
      </c>
      <c r="G37" s="487">
        <v>1</v>
      </c>
      <c r="H37" s="492">
        <v>356812.89</v>
      </c>
      <c r="I37" s="492">
        <v>0</v>
      </c>
      <c r="J37" s="487">
        <v>1</v>
      </c>
      <c r="K37" s="487">
        <v>1</v>
      </c>
      <c r="L37" s="492">
        <v>2445415.4900000002</v>
      </c>
      <c r="M37" s="487">
        <v>300</v>
      </c>
      <c r="N37" s="487">
        <v>0</v>
      </c>
      <c r="O37" s="487">
        <v>300</v>
      </c>
      <c r="P37" s="487">
        <v>1</v>
      </c>
      <c r="Q37" s="487">
        <v>300</v>
      </c>
      <c r="R37" s="487">
        <v>1</v>
      </c>
      <c r="S37" s="487">
        <v>0</v>
      </c>
      <c r="T37" s="492">
        <v>821252.51</v>
      </c>
      <c r="U37" s="492">
        <v>3570.66</v>
      </c>
      <c r="V37" s="504" t="s">
        <v>28</v>
      </c>
      <c r="W37" s="504" t="s">
        <v>28</v>
      </c>
      <c r="X37" s="504" t="s">
        <v>28</v>
      </c>
      <c r="Y37" s="497">
        <v>375685.11</v>
      </c>
      <c r="Z37" s="497" t="s">
        <v>24</v>
      </c>
      <c r="AA37" s="497">
        <v>146252.59</v>
      </c>
      <c r="AB37" s="497">
        <v>556040.41</v>
      </c>
      <c r="AC37" s="487">
        <v>400</v>
      </c>
      <c r="AD37" s="536">
        <v>375.83</v>
      </c>
      <c r="AE37" s="487">
        <v>0</v>
      </c>
      <c r="AF37" s="492">
        <v>0</v>
      </c>
      <c r="AG37" s="487">
        <v>0</v>
      </c>
      <c r="AH37" s="516">
        <v>0</v>
      </c>
      <c r="AI37" s="492">
        <v>195827.21</v>
      </c>
      <c r="AJ37" s="492">
        <v>534459.29</v>
      </c>
      <c r="AK37" s="492">
        <v>338632.08000000007</v>
      </c>
      <c r="AL37" s="492">
        <v>19905.599999999999</v>
      </c>
      <c r="AM37" s="492">
        <v>554364.89</v>
      </c>
      <c r="AN37" s="489">
        <v>91020.49</v>
      </c>
      <c r="AO37" s="489">
        <v>463344.4</v>
      </c>
      <c r="AP37" s="488">
        <v>0.17</v>
      </c>
      <c r="AQ37" s="488">
        <v>0.16</v>
      </c>
      <c r="AR37" s="489">
        <v>48349.279999999999</v>
      </c>
      <c r="AS37" s="798">
        <v>24.672000000000001</v>
      </c>
      <c r="AT37" s="490" t="s">
        <v>134</v>
      </c>
    </row>
    <row r="38" spans="1:46">
      <c r="A38" s="474">
        <v>13073074</v>
      </c>
      <c r="B38" s="473">
        <v>5353</v>
      </c>
      <c r="C38" s="473" t="s">
        <v>60</v>
      </c>
      <c r="D38" s="487">
        <v>303</v>
      </c>
      <c r="E38" s="487">
        <v>-29700</v>
      </c>
      <c r="F38" s="492">
        <v>16608.919999999998</v>
      </c>
      <c r="G38" s="487">
        <v>1</v>
      </c>
      <c r="H38" s="492">
        <v>0</v>
      </c>
      <c r="I38" s="492">
        <v>-135984.47</v>
      </c>
      <c r="J38" s="487">
        <v>0</v>
      </c>
      <c r="K38" s="487">
        <v>1</v>
      </c>
      <c r="L38" s="492">
        <v>565414.86</v>
      </c>
      <c r="M38" s="487">
        <v>275</v>
      </c>
      <c r="N38" s="487">
        <v>1</v>
      </c>
      <c r="O38" s="487">
        <v>375</v>
      </c>
      <c r="P38" s="487">
        <v>0</v>
      </c>
      <c r="Q38" s="487">
        <v>300</v>
      </c>
      <c r="R38" s="487">
        <v>1</v>
      </c>
      <c r="S38" s="487">
        <v>0</v>
      </c>
      <c r="T38" s="492">
        <v>291748.40999999997</v>
      </c>
      <c r="U38" s="492">
        <v>929.14</v>
      </c>
      <c r="V38" s="504" t="s">
        <v>28</v>
      </c>
      <c r="W38" s="504" t="s">
        <v>28</v>
      </c>
      <c r="X38" s="504" t="s">
        <v>28</v>
      </c>
      <c r="Y38" s="497">
        <v>-76668.94</v>
      </c>
      <c r="Z38" s="497" t="s">
        <v>24</v>
      </c>
      <c r="AA38" s="497">
        <v>-57895.78</v>
      </c>
      <c r="AB38" s="497">
        <v>84744.6</v>
      </c>
      <c r="AC38" s="487">
        <v>2500</v>
      </c>
      <c r="AD38" s="536">
        <v>4127.09</v>
      </c>
      <c r="AE38" s="487">
        <v>0</v>
      </c>
      <c r="AF38" s="492">
        <v>0</v>
      </c>
      <c r="AG38" s="487">
        <v>0</v>
      </c>
      <c r="AH38" s="516">
        <v>0</v>
      </c>
      <c r="AI38" s="492">
        <v>120230.47</v>
      </c>
      <c r="AJ38" s="492">
        <v>147744.94</v>
      </c>
      <c r="AK38" s="492">
        <v>27514.47</v>
      </c>
      <c r="AL38" s="492">
        <v>115445.21</v>
      </c>
      <c r="AM38" s="492">
        <v>263190.15000000002</v>
      </c>
      <c r="AN38" s="489">
        <v>104424.08</v>
      </c>
      <c r="AO38" s="489">
        <v>158766.07</v>
      </c>
      <c r="AP38" s="488">
        <v>0.71</v>
      </c>
      <c r="AQ38" s="488">
        <v>0.4</v>
      </c>
      <c r="AR38" s="489">
        <v>55429.24</v>
      </c>
      <c r="AS38" s="798">
        <v>24.672000000000001</v>
      </c>
      <c r="AT38" s="490" t="s">
        <v>134</v>
      </c>
    </row>
    <row r="39" spans="1:46">
      <c r="A39" s="474">
        <v>13073083</v>
      </c>
      <c r="B39" s="473">
        <v>5353</v>
      </c>
      <c r="C39" s="473" t="s">
        <v>61</v>
      </c>
      <c r="D39" s="487">
        <v>876</v>
      </c>
      <c r="E39" s="487">
        <v>-97300</v>
      </c>
      <c r="F39" s="492">
        <v>283436.09000000003</v>
      </c>
      <c r="G39" s="487">
        <v>1</v>
      </c>
      <c r="H39" s="492">
        <v>241780.15</v>
      </c>
      <c r="I39" s="492">
        <v>0</v>
      </c>
      <c r="J39" s="487">
        <v>1</v>
      </c>
      <c r="K39" s="487">
        <v>1</v>
      </c>
      <c r="L39" s="492">
        <v>2147535.63</v>
      </c>
      <c r="M39" s="487">
        <v>350</v>
      </c>
      <c r="N39" s="487">
        <v>0</v>
      </c>
      <c r="O39" s="487">
        <v>350</v>
      </c>
      <c r="P39" s="487">
        <v>1</v>
      </c>
      <c r="Q39" s="487">
        <v>350</v>
      </c>
      <c r="R39" s="487">
        <v>0</v>
      </c>
      <c r="S39" s="487">
        <v>0</v>
      </c>
      <c r="T39" s="492">
        <v>439812.85</v>
      </c>
      <c r="U39" s="492">
        <v>500.93</v>
      </c>
      <c r="V39" s="504" t="s">
        <v>32</v>
      </c>
      <c r="W39" s="504" t="s">
        <v>28</v>
      </c>
      <c r="X39" s="504" t="s">
        <v>28</v>
      </c>
      <c r="Y39" s="497">
        <v>23306.639999999999</v>
      </c>
      <c r="Z39" s="497" t="s">
        <v>24</v>
      </c>
      <c r="AA39" s="497">
        <v>31125.26</v>
      </c>
      <c r="AB39" s="497">
        <v>104088.44</v>
      </c>
      <c r="AC39" s="487">
        <v>3100</v>
      </c>
      <c r="AD39" s="536">
        <v>3437.13</v>
      </c>
      <c r="AE39" s="487">
        <v>1800</v>
      </c>
      <c r="AF39" s="492">
        <v>2028.16</v>
      </c>
      <c r="AG39" s="487">
        <v>0</v>
      </c>
      <c r="AH39" s="516">
        <v>0</v>
      </c>
      <c r="AI39" s="492">
        <v>527724.05000000005</v>
      </c>
      <c r="AJ39" s="492">
        <v>862351.74</v>
      </c>
      <c r="AK39" s="492">
        <v>334627.68999999994</v>
      </c>
      <c r="AL39" s="492">
        <v>207882.48</v>
      </c>
      <c r="AM39" s="492">
        <v>1070234.22</v>
      </c>
      <c r="AN39" s="489">
        <v>349583.41</v>
      </c>
      <c r="AO39" s="489">
        <v>720650.81</v>
      </c>
      <c r="AP39" s="488">
        <v>0.4</v>
      </c>
      <c r="AQ39" s="488">
        <v>0.33</v>
      </c>
      <c r="AR39" s="489">
        <v>185562</v>
      </c>
      <c r="AS39" s="798">
        <v>24.672000000000001</v>
      </c>
      <c r="AT39" s="490" t="s">
        <v>134</v>
      </c>
    </row>
    <row r="40" spans="1:46">
      <c r="A40" s="474">
        <v>13073002</v>
      </c>
      <c r="B40" s="473">
        <v>5354</v>
      </c>
      <c r="C40" s="473" t="s">
        <v>62</v>
      </c>
      <c r="D40" s="487">
        <v>637</v>
      </c>
      <c r="E40" s="487" t="s">
        <v>270</v>
      </c>
      <c r="F40" s="492" t="s">
        <v>270</v>
      </c>
      <c r="G40" s="1034">
        <v>1</v>
      </c>
      <c r="H40" s="492" t="s">
        <v>270</v>
      </c>
      <c r="I40" s="492" t="s">
        <v>270</v>
      </c>
      <c r="J40" s="487" t="s">
        <v>270</v>
      </c>
      <c r="K40" s="487" t="s">
        <v>270</v>
      </c>
      <c r="L40" s="492" t="s">
        <v>270</v>
      </c>
      <c r="M40" s="487">
        <v>300</v>
      </c>
      <c r="N40" s="487" t="s">
        <v>270</v>
      </c>
      <c r="O40" s="487">
        <v>360</v>
      </c>
      <c r="P40" s="487" t="s">
        <v>270</v>
      </c>
      <c r="Q40" s="487">
        <v>330</v>
      </c>
      <c r="R40" s="487" t="s">
        <v>270</v>
      </c>
      <c r="S40" s="487">
        <v>0</v>
      </c>
      <c r="T40" s="492" t="s">
        <v>270</v>
      </c>
      <c r="U40" s="492" t="s">
        <v>270</v>
      </c>
      <c r="V40" s="487" t="s">
        <v>270</v>
      </c>
      <c r="W40" s="487" t="s">
        <v>270</v>
      </c>
      <c r="X40" s="487" t="s">
        <v>270</v>
      </c>
      <c r="Y40" s="487" t="s">
        <v>270</v>
      </c>
      <c r="Z40" s="487" t="s">
        <v>270</v>
      </c>
      <c r="AA40" s="487"/>
      <c r="AB40" s="487" t="s">
        <v>270</v>
      </c>
      <c r="AC40" s="487">
        <v>1700</v>
      </c>
      <c r="AD40" s="536">
        <v>1933</v>
      </c>
      <c r="AE40" s="487">
        <v>0</v>
      </c>
      <c r="AF40" s="492">
        <v>0</v>
      </c>
      <c r="AG40" s="487">
        <v>270000</v>
      </c>
      <c r="AH40" s="516">
        <v>296000</v>
      </c>
      <c r="AI40" s="492">
        <v>710394</v>
      </c>
      <c r="AJ40" s="492" t="s">
        <v>24</v>
      </c>
      <c r="AK40" s="492" t="s">
        <v>24</v>
      </c>
      <c r="AL40" s="492">
        <v>0</v>
      </c>
      <c r="AM40" s="492" t="s">
        <v>24</v>
      </c>
      <c r="AN40" s="489">
        <v>334000</v>
      </c>
      <c r="AO40" s="489" t="s">
        <v>24</v>
      </c>
      <c r="AP40" s="486" t="s">
        <v>24</v>
      </c>
      <c r="AQ40" s="486" t="s">
        <v>24</v>
      </c>
      <c r="AR40" s="489">
        <v>202400</v>
      </c>
      <c r="AS40" s="594">
        <v>28.49</v>
      </c>
      <c r="AT40" s="490">
        <v>4.3499999999999996</v>
      </c>
    </row>
    <row r="41" spans="1:46">
      <c r="A41" s="474">
        <v>13073012</v>
      </c>
      <c r="B41" s="473">
        <v>5354</v>
      </c>
      <c r="C41" s="473" t="s">
        <v>63</v>
      </c>
      <c r="D41" s="487">
        <v>1128</v>
      </c>
      <c r="E41" s="487" t="s">
        <v>270</v>
      </c>
      <c r="F41" s="492" t="s">
        <v>270</v>
      </c>
      <c r="G41" s="1034">
        <v>1</v>
      </c>
      <c r="H41" s="492" t="s">
        <v>270</v>
      </c>
      <c r="I41" s="492" t="s">
        <v>270</v>
      </c>
      <c r="J41" s="487" t="s">
        <v>270</v>
      </c>
      <c r="K41" s="487" t="s">
        <v>270</v>
      </c>
      <c r="L41" s="492" t="s">
        <v>270</v>
      </c>
      <c r="M41" s="487">
        <v>300</v>
      </c>
      <c r="N41" s="487" t="s">
        <v>270</v>
      </c>
      <c r="O41" s="487">
        <v>380</v>
      </c>
      <c r="P41" s="487" t="s">
        <v>270</v>
      </c>
      <c r="Q41" s="487">
        <v>360</v>
      </c>
      <c r="R41" s="487" t="s">
        <v>270</v>
      </c>
      <c r="S41" s="487">
        <v>0</v>
      </c>
      <c r="T41" s="492" t="s">
        <v>270</v>
      </c>
      <c r="U41" s="492" t="s">
        <v>270</v>
      </c>
      <c r="V41" s="487" t="s">
        <v>270</v>
      </c>
      <c r="W41" s="487" t="s">
        <v>270</v>
      </c>
      <c r="X41" s="487" t="s">
        <v>270</v>
      </c>
      <c r="Y41" s="487" t="s">
        <v>270</v>
      </c>
      <c r="Z41" s="487" t="s">
        <v>270</v>
      </c>
      <c r="AA41" s="487"/>
      <c r="AB41" s="487" t="s">
        <v>270</v>
      </c>
      <c r="AC41" s="487">
        <v>3900</v>
      </c>
      <c r="AD41" s="536">
        <v>4800</v>
      </c>
      <c r="AE41" s="487">
        <v>0</v>
      </c>
      <c r="AF41" s="492">
        <v>0</v>
      </c>
      <c r="AG41" s="487">
        <v>220000</v>
      </c>
      <c r="AH41" s="516">
        <v>245000</v>
      </c>
      <c r="AI41" s="492">
        <v>711382</v>
      </c>
      <c r="AJ41" s="492" t="s">
        <v>24</v>
      </c>
      <c r="AK41" s="492" t="s">
        <v>24</v>
      </c>
      <c r="AL41" s="492">
        <v>243400</v>
      </c>
      <c r="AM41" s="492" t="s">
        <v>24</v>
      </c>
      <c r="AN41" s="489">
        <v>429200</v>
      </c>
      <c r="AO41" s="489" t="s">
        <v>24</v>
      </c>
      <c r="AP41" s="486" t="s">
        <v>24</v>
      </c>
      <c r="AQ41" s="486" t="s">
        <v>24</v>
      </c>
      <c r="AR41" s="489">
        <v>260100</v>
      </c>
      <c r="AS41" s="594">
        <v>28.49</v>
      </c>
      <c r="AT41" s="490">
        <v>0.14000000000000001</v>
      </c>
    </row>
    <row r="42" spans="1:46">
      <c r="A42" s="474">
        <v>13073017</v>
      </c>
      <c r="B42" s="473">
        <v>5354</v>
      </c>
      <c r="C42" s="473" t="s">
        <v>64</v>
      </c>
      <c r="D42" s="487">
        <v>1484</v>
      </c>
      <c r="E42" s="487" t="s">
        <v>270</v>
      </c>
      <c r="F42" s="492" t="s">
        <v>270</v>
      </c>
      <c r="G42" s="1034">
        <v>1</v>
      </c>
      <c r="H42" s="492" t="s">
        <v>270</v>
      </c>
      <c r="I42" s="492" t="s">
        <v>270</v>
      </c>
      <c r="J42" s="487" t="s">
        <v>270</v>
      </c>
      <c r="K42" s="487" t="s">
        <v>270</v>
      </c>
      <c r="L42" s="492" t="s">
        <v>270</v>
      </c>
      <c r="M42" s="487">
        <v>300</v>
      </c>
      <c r="N42" s="487" t="s">
        <v>270</v>
      </c>
      <c r="O42" s="487">
        <v>360</v>
      </c>
      <c r="P42" s="487" t="s">
        <v>270</v>
      </c>
      <c r="Q42" s="487">
        <v>350</v>
      </c>
      <c r="R42" s="487" t="s">
        <v>270</v>
      </c>
      <c r="S42" s="487">
        <v>0</v>
      </c>
      <c r="T42" s="492" t="s">
        <v>270</v>
      </c>
      <c r="U42" s="492" t="s">
        <v>270</v>
      </c>
      <c r="V42" s="487" t="s">
        <v>270</v>
      </c>
      <c r="W42" s="487" t="s">
        <v>270</v>
      </c>
      <c r="X42" s="487" t="s">
        <v>270</v>
      </c>
      <c r="Y42" s="487" t="s">
        <v>270</v>
      </c>
      <c r="Z42" s="487" t="s">
        <v>270</v>
      </c>
      <c r="AA42" s="487"/>
      <c r="AB42" s="487" t="s">
        <v>270</v>
      </c>
      <c r="AC42" s="487">
        <v>4700</v>
      </c>
      <c r="AD42" s="536">
        <v>5000</v>
      </c>
      <c r="AE42" s="487">
        <v>0</v>
      </c>
      <c r="AF42" s="492">
        <v>0</v>
      </c>
      <c r="AG42" s="487">
        <v>330000</v>
      </c>
      <c r="AH42" s="516">
        <v>338000</v>
      </c>
      <c r="AI42" s="492">
        <v>1307118</v>
      </c>
      <c r="AJ42" s="492" t="s">
        <v>24</v>
      </c>
      <c r="AK42" s="492" t="s">
        <v>24</v>
      </c>
      <c r="AL42" s="492">
        <v>100300</v>
      </c>
      <c r="AM42" s="492" t="s">
        <v>24</v>
      </c>
      <c r="AN42" s="489">
        <v>710300</v>
      </c>
      <c r="AO42" s="489" t="s">
        <v>24</v>
      </c>
      <c r="AP42" s="486" t="s">
        <v>24</v>
      </c>
      <c r="AQ42" s="486" t="s">
        <v>24</v>
      </c>
      <c r="AR42" s="489">
        <v>435300</v>
      </c>
      <c r="AS42" s="594">
        <v>28.49</v>
      </c>
      <c r="AT42" s="490">
        <v>1.05</v>
      </c>
    </row>
    <row r="43" spans="1:46">
      <c r="A43" s="474">
        <v>13073067</v>
      </c>
      <c r="B43" s="473">
        <v>5354</v>
      </c>
      <c r="C43" s="473" t="s">
        <v>65</v>
      </c>
      <c r="D43" s="487">
        <v>1459</v>
      </c>
      <c r="E43" s="487" t="s">
        <v>270</v>
      </c>
      <c r="F43" s="492" t="s">
        <v>270</v>
      </c>
      <c r="G43" s="1034">
        <v>1</v>
      </c>
      <c r="H43" s="492" t="s">
        <v>270</v>
      </c>
      <c r="I43" s="492" t="s">
        <v>270</v>
      </c>
      <c r="J43" s="487" t="s">
        <v>270</v>
      </c>
      <c r="K43" s="487" t="s">
        <v>270</v>
      </c>
      <c r="L43" s="492" t="s">
        <v>270</v>
      </c>
      <c r="M43" s="487">
        <v>300</v>
      </c>
      <c r="N43" s="487" t="s">
        <v>270</v>
      </c>
      <c r="O43" s="487">
        <v>360</v>
      </c>
      <c r="P43" s="487" t="s">
        <v>270</v>
      </c>
      <c r="Q43" s="487">
        <v>360</v>
      </c>
      <c r="R43" s="487" t="s">
        <v>270</v>
      </c>
      <c r="S43" s="487">
        <v>0</v>
      </c>
      <c r="T43" s="492" t="s">
        <v>270</v>
      </c>
      <c r="U43" s="492" t="s">
        <v>270</v>
      </c>
      <c r="V43" s="487" t="s">
        <v>270</v>
      </c>
      <c r="W43" s="487" t="s">
        <v>270</v>
      </c>
      <c r="X43" s="487" t="s">
        <v>270</v>
      </c>
      <c r="Y43" s="487" t="s">
        <v>270</v>
      </c>
      <c r="Z43" s="487" t="s">
        <v>270</v>
      </c>
      <c r="AA43" s="487"/>
      <c r="AB43" s="487" t="s">
        <v>270</v>
      </c>
      <c r="AC43" s="487">
        <v>6400</v>
      </c>
      <c r="AD43" s="536">
        <v>6600</v>
      </c>
      <c r="AE43" s="487">
        <v>0</v>
      </c>
      <c r="AF43" s="492">
        <v>0</v>
      </c>
      <c r="AG43" s="487">
        <v>300000</v>
      </c>
      <c r="AH43" s="516">
        <v>319000</v>
      </c>
      <c r="AI43" s="492">
        <v>1503753</v>
      </c>
      <c r="AJ43" s="492" t="s">
        <v>24</v>
      </c>
      <c r="AK43" s="492" t="s">
        <v>24</v>
      </c>
      <c r="AL43" s="492">
        <v>0</v>
      </c>
      <c r="AM43" s="492" t="s">
        <v>24</v>
      </c>
      <c r="AN43" s="489">
        <v>706800</v>
      </c>
      <c r="AO43" s="489" t="s">
        <v>24</v>
      </c>
      <c r="AP43" s="486" t="s">
        <v>24</v>
      </c>
      <c r="AQ43" s="486" t="s">
        <v>24</v>
      </c>
      <c r="AR43" s="489">
        <v>428300</v>
      </c>
      <c r="AS43" s="594">
        <v>28.49</v>
      </c>
      <c r="AT43" s="490">
        <v>0.05</v>
      </c>
    </row>
    <row r="44" spans="1:46">
      <c r="A44" s="474">
        <v>13073100</v>
      </c>
      <c r="B44" s="473">
        <v>5354</v>
      </c>
      <c r="C44" s="473" t="s">
        <v>66</v>
      </c>
      <c r="D44" s="487">
        <v>700</v>
      </c>
      <c r="E44" s="487" t="s">
        <v>270</v>
      </c>
      <c r="F44" s="492" t="s">
        <v>270</v>
      </c>
      <c r="G44" s="1034">
        <v>1</v>
      </c>
      <c r="H44" s="492" t="s">
        <v>270</v>
      </c>
      <c r="I44" s="492" t="s">
        <v>270</v>
      </c>
      <c r="J44" s="487" t="s">
        <v>270</v>
      </c>
      <c r="K44" s="487" t="s">
        <v>270</v>
      </c>
      <c r="L44" s="492" t="s">
        <v>270</v>
      </c>
      <c r="M44" s="487">
        <v>300</v>
      </c>
      <c r="N44" s="487" t="s">
        <v>270</v>
      </c>
      <c r="O44" s="487">
        <v>360</v>
      </c>
      <c r="P44" s="487" t="s">
        <v>270</v>
      </c>
      <c r="Q44" s="487">
        <v>350</v>
      </c>
      <c r="R44" s="487" t="s">
        <v>270</v>
      </c>
      <c r="S44" s="487">
        <v>0</v>
      </c>
      <c r="T44" s="492" t="s">
        <v>270</v>
      </c>
      <c r="U44" s="492" t="s">
        <v>270</v>
      </c>
      <c r="V44" s="487" t="s">
        <v>270</v>
      </c>
      <c r="W44" s="487" t="s">
        <v>270</v>
      </c>
      <c r="X44" s="487" t="s">
        <v>270</v>
      </c>
      <c r="Y44" s="487" t="s">
        <v>270</v>
      </c>
      <c r="Z44" s="487" t="s">
        <v>270</v>
      </c>
      <c r="AA44" s="487"/>
      <c r="AB44" s="487" t="s">
        <v>270</v>
      </c>
      <c r="AC44" s="487">
        <v>3400</v>
      </c>
      <c r="AD44" s="536">
        <v>3600</v>
      </c>
      <c r="AE44" s="487">
        <v>0</v>
      </c>
      <c r="AF44" s="492">
        <v>0</v>
      </c>
      <c r="AG44" s="487">
        <v>185000</v>
      </c>
      <c r="AH44" s="516">
        <v>186000</v>
      </c>
      <c r="AI44" s="492">
        <v>401733</v>
      </c>
      <c r="AJ44" s="492" t="s">
        <v>24</v>
      </c>
      <c r="AK44" s="492" t="s">
        <v>24</v>
      </c>
      <c r="AL44" s="492">
        <v>160600</v>
      </c>
      <c r="AM44" s="492" t="s">
        <v>24</v>
      </c>
      <c r="AN44" s="489">
        <v>274000</v>
      </c>
      <c r="AO44" s="489" t="s">
        <v>24</v>
      </c>
      <c r="AP44" s="486" t="s">
        <v>24</v>
      </c>
      <c r="AQ44" s="486" t="s">
        <v>24</v>
      </c>
      <c r="AR44" s="489">
        <v>167900</v>
      </c>
      <c r="AS44" s="594">
        <v>28.49</v>
      </c>
      <c r="AT44" s="490">
        <v>0.05</v>
      </c>
    </row>
    <row r="45" spans="1:46">
      <c r="A45" s="474">
        <v>13073103</v>
      </c>
      <c r="B45" s="473">
        <v>5354</v>
      </c>
      <c r="C45" s="473" t="s">
        <v>67</v>
      </c>
      <c r="D45" s="487">
        <v>1131</v>
      </c>
      <c r="E45" s="487" t="s">
        <v>270</v>
      </c>
      <c r="F45" s="492" t="s">
        <v>270</v>
      </c>
      <c r="G45" s="1034">
        <v>1</v>
      </c>
      <c r="H45" s="492" t="s">
        <v>270</v>
      </c>
      <c r="I45" s="492" t="s">
        <v>270</v>
      </c>
      <c r="J45" s="487" t="s">
        <v>270</v>
      </c>
      <c r="K45" s="487" t="s">
        <v>270</v>
      </c>
      <c r="L45" s="492" t="s">
        <v>270</v>
      </c>
      <c r="M45" s="487">
        <v>300</v>
      </c>
      <c r="N45" s="487" t="s">
        <v>270</v>
      </c>
      <c r="O45" s="487">
        <v>360</v>
      </c>
      <c r="P45" s="487" t="s">
        <v>270</v>
      </c>
      <c r="Q45" s="487">
        <v>360</v>
      </c>
      <c r="R45" s="487" t="s">
        <v>270</v>
      </c>
      <c r="S45" s="487">
        <v>0</v>
      </c>
      <c r="T45" s="492" t="s">
        <v>270</v>
      </c>
      <c r="U45" s="492" t="s">
        <v>270</v>
      </c>
      <c r="V45" s="487" t="s">
        <v>270</v>
      </c>
      <c r="W45" s="487" t="s">
        <v>270</v>
      </c>
      <c r="X45" s="487" t="s">
        <v>270</v>
      </c>
      <c r="Y45" s="487" t="s">
        <v>270</v>
      </c>
      <c r="Z45" s="487" t="s">
        <v>270</v>
      </c>
      <c r="AA45" s="487"/>
      <c r="AB45" s="487" t="s">
        <v>270</v>
      </c>
      <c r="AC45" s="487">
        <v>3300</v>
      </c>
      <c r="AD45" s="536">
        <v>3300</v>
      </c>
      <c r="AE45" s="487">
        <v>0</v>
      </c>
      <c r="AF45" s="492">
        <v>0</v>
      </c>
      <c r="AG45" s="487">
        <v>175000</v>
      </c>
      <c r="AH45" s="516">
        <v>175000</v>
      </c>
      <c r="AI45" s="492">
        <v>869597</v>
      </c>
      <c r="AJ45" s="492" t="s">
        <v>24</v>
      </c>
      <c r="AK45" s="492" t="s">
        <v>24</v>
      </c>
      <c r="AL45" s="492">
        <v>154600</v>
      </c>
      <c r="AM45" s="492" t="s">
        <v>24</v>
      </c>
      <c r="AN45" s="489">
        <v>537500</v>
      </c>
      <c r="AO45" s="489" t="s">
        <v>24</v>
      </c>
      <c r="AP45" s="486" t="s">
        <v>24</v>
      </c>
      <c r="AQ45" s="486" t="s">
        <v>24</v>
      </c>
      <c r="AR45" s="489">
        <v>329400</v>
      </c>
      <c r="AS45" s="594">
        <v>28.49</v>
      </c>
      <c r="AT45" s="490">
        <v>0</v>
      </c>
    </row>
    <row r="46" spans="1:46">
      <c r="A46" s="474">
        <v>13073024</v>
      </c>
      <c r="B46" s="473">
        <v>5355</v>
      </c>
      <c r="C46" s="473" t="s">
        <v>68</v>
      </c>
      <c r="D46" s="487">
        <v>1394</v>
      </c>
      <c r="E46" s="487">
        <v>-342350</v>
      </c>
      <c r="F46" s="492">
        <v>-5117.12</v>
      </c>
      <c r="G46" s="487">
        <v>0</v>
      </c>
      <c r="H46" s="492">
        <v>75543.92</v>
      </c>
      <c r="I46" s="492" t="s">
        <v>342</v>
      </c>
      <c r="J46" s="487">
        <v>0</v>
      </c>
      <c r="K46" s="487">
        <v>1</v>
      </c>
      <c r="L46" s="492">
        <v>4065347</v>
      </c>
      <c r="M46" s="487">
        <v>350</v>
      </c>
      <c r="N46" s="487">
        <v>0</v>
      </c>
      <c r="O46" s="487">
        <v>350</v>
      </c>
      <c r="P46" s="487">
        <v>1</v>
      </c>
      <c r="Q46" s="487">
        <v>320</v>
      </c>
      <c r="R46" s="487">
        <v>1</v>
      </c>
      <c r="S46" s="487">
        <v>0</v>
      </c>
      <c r="T46" s="492">
        <v>2469943.1</v>
      </c>
      <c r="U46" s="492">
        <v>1771.8386657101867</v>
      </c>
      <c r="V46" s="504" t="s">
        <v>32</v>
      </c>
      <c r="W46" s="504" t="s">
        <v>28</v>
      </c>
      <c r="X46" s="504" t="s">
        <v>28</v>
      </c>
      <c r="Y46" s="487">
        <v>-1140434</v>
      </c>
      <c r="Z46" s="487">
        <v>-721348</v>
      </c>
      <c r="AA46" s="487"/>
      <c r="AB46" s="492">
        <v>-348809.78</v>
      </c>
      <c r="AC46" s="487">
        <v>6000</v>
      </c>
      <c r="AD46" s="536">
        <v>6170.44</v>
      </c>
      <c r="AE46" s="487" t="s">
        <v>342</v>
      </c>
      <c r="AF46" s="492" t="s">
        <v>342</v>
      </c>
      <c r="AG46" s="487" t="s">
        <v>342</v>
      </c>
      <c r="AH46" s="492" t="s">
        <v>342</v>
      </c>
      <c r="AI46" s="492">
        <v>560932</v>
      </c>
      <c r="AJ46" s="492">
        <v>610206.65</v>
      </c>
      <c r="AK46" s="492">
        <v>49274.65</v>
      </c>
      <c r="AL46" s="492">
        <v>490134.18</v>
      </c>
      <c r="AM46" s="492">
        <v>1100340.83</v>
      </c>
      <c r="AN46" s="492">
        <v>468469.27</v>
      </c>
      <c r="AO46" s="492">
        <v>631871.56000000006</v>
      </c>
      <c r="AP46" s="546">
        <v>76.77</v>
      </c>
      <c r="AQ46" s="546">
        <v>42.57</v>
      </c>
      <c r="AR46" s="489">
        <v>197500</v>
      </c>
      <c r="AS46" s="798">
        <v>19.59</v>
      </c>
      <c r="AT46" s="490">
        <v>15.66</v>
      </c>
    </row>
    <row r="47" spans="1:46">
      <c r="A47" s="474">
        <v>13073029</v>
      </c>
      <c r="B47" s="473">
        <v>5355</v>
      </c>
      <c r="C47" s="473" t="s">
        <v>69</v>
      </c>
      <c r="D47" s="487">
        <v>525</v>
      </c>
      <c r="E47" s="487">
        <v>-53850</v>
      </c>
      <c r="F47" s="492">
        <v>-10576.49</v>
      </c>
      <c r="G47" s="487">
        <v>0</v>
      </c>
      <c r="H47" s="492" t="s">
        <v>342</v>
      </c>
      <c r="I47" s="492">
        <v>-28032.77</v>
      </c>
      <c r="J47" s="487">
        <v>0</v>
      </c>
      <c r="K47" s="487">
        <v>1</v>
      </c>
      <c r="L47" s="492">
        <v>2212322</v>
      </c>
      <c r="M47" s="487">
        <v>300</v>
      </c>
      <c r="N47" s="487">
        <v>0</v>
      </c>
      <c r="O47" s="487">
        <v>350</v>
      </c>
      <c r="P47" s="487">
        <v>1</v>
      </c>
      <c r="Q47" s="487">
        <v>320</v>
      </c>
      <c r="R47" s="487">
        <v>1</v>
      </c>
      <c r="S47" s="487">
        <v>0</v>
      </c>
      <c r="T47" s="492">
        <v>309345.48</v>
      </c>
      <c r="U47" s="492">
        <v>589.22948571428572</v>
      </c>
      <c r="V47" s="504" t="s">
        <v>32</v>
      </c>
      <c r="W47" s="504" t="s">
        <v>28</v>
      </c>
      <c r="X47" s="504" t="s">
        <v>28</v>
      </c>
      <c r="Y47" s="487">
        <v>-515672</v>
      </c>
      <c r="Z47" s="487">
        <v>48438</v>
      </c>
      <c r="AA47" s="487"/>
      <c r="AB47" s="492">
        <v>-97313.39</v>
      </c>
      <c r="AC47" s="487">
        <v>3000</v>
      </c>
      <c r="AD47" s="536">
        <v>3171.25</v>
      </c>
      <c r="AE47" s="487" t="s">
        <v>342</v>
      </c>
      <c r="AF47" s="492" t="s">
        <v>342</v>
      </c>
      <c r="AG47" s="487" t="s">
        <v>342</v>
      </c>
      <c r="AH47" s="492" t="s">
        <v>342</v>
      </c>
      <c r="AI47" s="492">
        <v>228159</v>
      </c>
      <c r="AJ47" s="492">
        <v>293241.19</v>
      </c>
      <c r="AK47" s="492">
        <v>65082.19</v>
      </c>
      <c r="AL47" s="492">
        <v>152222.16</v>
      </c>
      <c r="AM47" s="492">
        <v>445463.35</v>
      </c>
      <c r="AN47" s="492">
        <v>197988.45</v>
      </c>
      <c r="AO47" s="492">
        <v>247474.9</v>
      </c>
      <c r="AP47" s="546">
        <v>67.510000000000005</v>
      </c>
      <c r="AQ47" s="546">
        <v>44.44</v>
      </c>
      <c r="AR47" s="489">
        <v>83400</v>
      </c>
      <c r="AS47" s="798">
        <v>19.59</v>
      </c>
      <c r="AT47" s="490">
        <v>2.2599999999999998</v>
      </c>
    </row>
    <row r="48" spans="1:46">
      <c r="A48" s="474">
        <v>13073034</v>
      </c>
      <c r="B48" s="473">
        <v>5355</v>
      </c>
      <c r="C48" s="473" t="s">
        <v>70</v>
      </c>
      <c r="D48" s="487">
        <v>690</v>
      </c>
      <c r="E48" s="487">
        <v>-248000</v>
      </c>
      <c r="F48" s="492">
        <v>-192494.34</v>
      </c>
      <c r="G48" s="487">
        <v>0</v>
      </c>
      <c r="H48" s="492" t="s">
        <v>342</v>
      </c>
      <c r="I48" s="492">
        <v>-174505.88</v>
      </c>
      <c r="J48" s="487">
        <v>1</v>
      </c>
      <c r="K48" s="487">
        <v>1</v>
      </c>
      <c r="L48" s="492">
        <v>2575858</v>
      </c>
      <c r="M48" s="487">
        <v>300</v>
      </c>
      <c r="N48" s="487">
        <v>0</v>
      </c>
      <c r="O48" s="487">
        <v>300</v>
      </c>
      <c r="P48" s="487">
        <v>1</v>
      </c>
      <c r="Q48" s="487">
        <v>300</v>
      </c>
      <c r="R48" s="487">
        <v>1</v>
      </c>
      <c r="S48" s="487">
        <v>0</v>
      </c>
      <c r="T48" s="492">
        <v>138205.20000000001</v>
      </c>
      <c r="U48" s="492">
        <v>200.29739130434785</v>
      </c>
      <c r="V48" s="504" t="s">
        <v>32</v>
      </c>
      <c r="W48" s="504" t="s">
        <v>28</v>
      </c>
      <c r="X48" s="504" t="s">
        <v>28</v>
      </c>
      <c r="Y48" s="487">
        <v>-482217</v>
      </c>
      <c r="Z48" s="487">
        <v>427575</v>
      </c>
      <c r="AA48" s="487"/>
      <c r="AB48" s="492">
        <v>218427.26</v>
      </c>
      <c r="AC48" s="487">
        <v>4300</v>
      </c>
      <c r="AD48" s="536">
        <v>4523.18</v>
      </c>
      <c r="AE48" s="487" t="s">
        <v>342</v>
      </c>
      <c r="AF48" s="492" t="s">
        <v>342</v>
      </c>
      <c r="AG48" s="487" t="s">
        <v>342</v>
      </c>
      <c r="AH48" s="492" t="s">
        <v>342</v>
      </c>
      <c r="AI48" s="492">
        <v>444974</v>
      </c>
      <c r="AJ48" s="492">
        <v>362281.62</v>
      </c>
      <c r="AK48" s="492">
        <v>-82692.38</v>
      </c>
      <c r="AL48" s="492">
        <v>125496.65</v>
      </c>
      <c r="AM48" s="492">
        <v>487778.27</v>
      </c>
      <c r="AN48" s="492">
        <v>294111.3</v>
      </c>
      <c r="AO48" s="492">
        <v>193666.97</v>
      </c>
      <c r="AP48" s="546">
        <v>81.180000000000007</v>
      </c>
      <c r="AQ48" s="546">
        <v>60.29</v>
      </c>
      <c r="AR48" s="489">
        <v>124000</v>
      </c>
      <c r="AS48" s="798">
        <v>19.59</v>
      </c>
      <c r="AT48" s="490">
        <v>2.75</v>
      </c>
    </row>
    <row r="49" spans="1:46">
      <c r="A49" s="474">
        <v>13073057</v>
      </c>
      <c r="B49" s="473">
        <v>5355</v>
      </c>
      <c r="C49" s="473" t="s">
        <v>71</v>
      </c>
      <c r="D49" s="487">
        <v>336</v>
      </c>
      <c r="E49" s="487">
        <v>-215550</v>
      </c>
      <c r="F49" s="492">
        <v>-163387.22</v>
      </c>
      <c r="G49" s="487">
        <v>0</v>
      </c>
      <c r="H49" s="492" t="s">
        <v>342</v>
      </c>
      <c r="I49" s="492">
        <v>-153927.16</v>
      </c>
      <c r="J49" s="487">
        <v>0</v>
      </c>
      <c r="K49" s="487">
        <v>1</v>
      </c>
      <c r="L49" s="492">
        <v>1122221</v>
      </c>
      <c r="M49" s="487">
        <v>300</v>
      </c>
      <c r="N49" s="487">
        <v>0</v>
      </c>
      <c r="O49" s="487">
        <v>350</v>
      </c>
      <c r="P49" s="487">
        <v>1</v>
      </c>
      <c r="Q49" s="487">
        <v>300</v>
      </c>
      <c r="R49" s="487">
        <v>1</v>
      </c>
      <c r="S49" s="487">
        <v>0</v>
      </c>
      <c r="T49" s="492">
        <v>102638.69</v>
      </c>
      <c r="U49" s="492">
        <v>305.47229166666665</v>
      </c>
      <c r="V49" s="504" t="s">
        <v>32</v>
      </c>
      <c r="W49" s="504" t="s">
        <v>28</v>
      </c>
      <c r="X49" s="504" t="s">
        <v>28</v>
      </c>
      <c r="Y49" s="487">
        <v>-575481</v>
      </c>
      <c r="Z49" s="487">
        <v>-272546</v>
      </c>
      <c r="AA49" s="487"/>
      <c r="AB49" s="492">
        <v>-203741.2</v>
      </c>
      <c r="AC49" s="487">
        <v>2900</v>
      </c>
      <c r="AD49" s="536">
        <v>2937.08</v>
      </c>
      <c r="AE49" s="487" t="s">
        <v>342</v>
      </c>
      <c r="AF49" s="492" t="s">
        <v>342</v>
      </c>
      <c r="AG49" s="487" t="s">
        <v>342</v>
      </c>
      <c r="AH49" s="492" t="s">
        <v>342</v>
      </c>
      <c r="AI49" s="492">
        <v>191570</v>
      </c>
      <c r="AJ49" s="492">
        <v>116106.78</v>
      </c>
      <c r="AK49" s="492">
        <v>-75463.22</v>
      </c>
      <c r="AL49" s="492">
        <v>81593.67</v>
      </c>
      <c r="AM49" s="492">
        <v>197700.45</v>
      </c>
      <c r="AN49" s="492">
        <v>141800.97</v>
      </c>
      <c r="AO49" s="492">
        <v>55899.48</v>
      </c>
      <c r="AP49" s="546">
        <v>122.13</v>
      </c>
      <c r="AQ49" s="546">
        <v>71.72</v>
      </c>
      <c r="AR49" s="489">
        <v>59800</v>
      </c>
      <c r="AS49" s="798">
        <v>19.59</v>
      </c>
      <c r="AT49" s="490">
        <v>3.41</v>
      </c>
    </row>
    <row r="50" spans="1:46">
      <c r="A50" s="474">
        <v>13073062</v>
      </c>
      <c r="B50" s="473">
        <v>5355</v>
      </c>
      <c r="C50" s="473" t="s">
        <v>72</v>
      </c>
      <c r="D50" s="487">
        <v>564</v>
      </c>
      <c r="E50" s="487">
        <v>-116600</v>
      </c>
      <c r="F50" s="492">
        <v>-88264.93</v>
      </c>
      <c r="G50" s="487">
        <v>0</v>
      </c>
      <c r="H50" s="492" t="s">
        <v>342</v>
      </c>
      <c r="I50" s="492">
        <v>-121829.11</v>
      </c>
      <c r="J50" s="487">
        <v>0</v>
      </c>
      <c r="K50" s="487">
        <v>1</v>
      </c>
      <c r="L50" s="492">
        <v>1694559</v>
      </c>
      <c r="M50" s="487">
        <v>350</v>
      </c>
      <c r="N50" s="487">
        <v>0</v>
      </c>
      <c r="O50" s="487">
        <v>350</v>
      </c>
      <c r="P50" s="487">
        <v>1</v>
      </c>
      <c r="Q50" s="487">
        <v>300</v>
      </c>
      <c r="R50" s="487">
        <v>1</v>
      </c>
      <c r="S50" s="487">
        <v>0</v>
      </c>
      <c r="T50" s="492">
        <v>69741.38</v>
      </c>
      <c r="U50" s="492">
        <v>123.65492907801419</v>
      </c>
      <c r="V50" s="504" t="s">
        <v>32</v>
      </c>
      <c r="W50" s="504" t="s">
        <v>28</v>
      </c>
      <c r="X50" s="504" t="s">
        <v>28</v>
      </c>
      <c r="Y50" s="487">
        <v>-706682</v>
      </c>
      <c r="Z50" s="487">
        <v>-190274</v>
      </c>
      <c r="AA50" s="487"/>
      <c r="AB50" s="492">
        <v>-227805.64</v>
      </c>
      <c r="AC50" s="487">
        <v>4200</v>
      </c>
      <c r="AD50" s="536">
        <v>4497.66</v>
      </c>
      <c r="AE50" s="487" t="s">
        <v>342</v>
      </c>
      <c r="AF50" s="492" t="s">
        <v>342</v>
      </c>
      <c r="AG50" s="487" t="s">
        <v>342</v>
      </c>
      <c r="AH50" s="492" t="s">
        <v>342</v>
      </c>
      <c r="AI50" s="492">
        <v>276217</v>
      </c>
      <c r="AJ50" s="492">
        <v>242025.94</v>
      </c>
      <c r="AK50" s="492">
        <v>-34191.06</v>
      </c>
      <c r="AL50" s="492">
        <v>149763.35999999999</v>
      </c>
      <c r="AM50" s="492">
        <v>391789.3</v>
      </c>
      <c r="AN50" s="492">
        <v>207754.84</v>
      </c>
      <c r="AO50" s="492">
        <v>184034.46</v>
      </c>
      <c r="AP50" s="546">
        <v>85.84</v>
      </c>
      <c r="AQ50" s="546">
        <v>53.02</v>
      </c>
      <c r="AR50" s="489">
        <v>87600</v>
      </c>
      <c r="AS50" s="798">
        <v>19.59</v>
      </c>
      <c r="AT50" s="490">
        <v>1.06</v>
      </c>
    </row>
    <row r="51" spans="1:46">
      <c r="A51" s="474">
        <v>13073076</v>
      </c>
      <c r="B51" s="473">
        <v>5355</v>
      </c>
      <c r="C51" s="473" t="s">
        <v>73</v>
      </c>
      <c r="D51" s="487">
        <v>1325</v>
      </c>
      <c r="E51" s="487">
        <v>-67900</v>
      </c>
      <c r="F51" s="492">
        <v>-48931.45</v>
      </c>
      <c r="G51" s="487">
        <v>0</v>
      </c>
      <c r="H51" s="492">
        <v>88067.26</v>
      </c>
      <c r="I51" s="492" t="s">
        <v>342</v>
      </c>
      <c r="J51" s="487">
        <v>1</v>
      </c>
      <c r="K51" s="487">
        <v>1</v>
      </c>
      <c r="L51" s="492">
        <v>3129412</v>
      </c>
      <c r="M51" s="487">
        <v>270</v>
      </c>
      <c r="N51" s="487">
        <v>1</v>
      </c>
      <c r="O51" s="487">
        <v>325</v>
      </c>
      <c r="P51" s="487">
        <v>1</v>
      </c>
      <c r="Q51" s="487">
        <v>300</v>
      </c>
      <c r="R51" s="487">
        <v>1</v>
      </c>
      <c r="S51" s="487">
        <v>1</v>
      </c>
      <c r="T51" s="492">
        <v>1360733.49</v>
      </c>
      <c r="U51" s="492">
        <v>1026.9686716981132</v>
      </c>
      <c r="V51" s="504" t="s">
        <v>32</v>
      </c>
      <c r="W51" s="504" t="s">
        <v>28</v>
      </c>
      <c r="X51" s="504" t="s">
        <v>28</v>
      </c>
      <c r="Y51" s="487">
        <v>-941700</v>
      </c>
      <c r="Z51" s="487">
        <v>-410648</v>
      </c>
      <c r="AA51" s="487"/>
      <c r="AB51" s="492">
        <v>3192.41</v>
      </c>
      <c r="AC51" s="487">
        <v>5100</v>
      </c>
      <c r="AD51" s="536">
        <v>5237.8900000000003</v>
      </c>
      <c r="AE51" s="487" t="s">
        <v>342</v>
      </c>
      <c r="AF51" s="492" t="s">
        <v>342</v>
      </c>
      <c r="AG51" s="487" t="s">
        <v>342</v>
      </c>
      <c r="AH51" s="492" t="s">
        <v>342</v>
      </c>
      <c r="AI51" s="492">
        <v>615431</v>
      </c>
      <c r="AJ51" s="492">
        <v>613801.42000000004</v>
      </c>
      <c r="AK51" s="492">
        <v>-1629.58</v>
      </c>
      <c r="AL51" s="492">
        <v>405736.93</v>
      </c>
      <c r="AM51" s="492">
        <v>1019538.35</v>
      </c>
      <c r="AN51" s="492">
        <v>471026.21</v>
      </c>
      <c r="AO51" s="492">
        <v>548512.14</v>
      </c>
      <c r="AP51" s="546">
        <v>76.739999999999995</v>
      </c>
      <c r="AQ51" s="546">
        <v>46.19</v>
      </c>
      <c r="AR51" s="489">
        <v>198500</v>
      </c>
      <c r="AS51" s="798">
        <v>19.59</v>
      </c>
      <c r="AT51" s="490">
        <v>6.12</v>
      </c>
    </row>
    <row r="52" spans="1:46">
      <c r="A52" s="474">
        <v>13073086</v>
      </c>
      <c r="B52" s="473">
        <v>5355</v>
      </c>
      <c r="C52" s="473" t="s">
        <v>74</v>
      </c>
      <c r="D52" s="487">
        <v>461</v>
      </c>
      <c r="E52" s="487">
        <v>-220450</v>
      </c>
      <c r="F52" s="492">
        <v>-194424.04</v>
      </c>
      <c r="G52" s="487">
        <v>0</v>
      </c>
      <c r="H52" s="492">
        <v>200592.31</v>
      </c>
      <c r="I52" s="492" t="s">
        <v>342</v>
      </c>
      <c r="J52" s="487">
        <v>1</v>
      </c>
      <c r="K52" s="487">
        <v>1</v>
      </c>
      <c r="L52" s="492">
        <v>3110908</v>
      </c>
      <c r="M52" s="487">
        <v>300</v>
      </c>
      <c r="N52" s="487">
        <v>0</v>
      </c>
      <c r="O52" s="487">
        <v>300</v>
      </c>
      <c r="P52" s="487">
        <v>1</v>
      </c>
      <c r="Q52" s="487">
        <v>300</v>
      </c>
      <c r="R52" s="487">
        <v>1</v>
      </c>
      <c r="S52" s="487">
        <v>0</v>
      </c>
      <c r="T52" s="492" t="s">
        <v>342</v>
      </c>
      <c r="U52" s="544" t="s">
        <v>169</v>
      </c>
      <c r="V52" s="504" t="s">
        <v>32</v>
      </c>
      <c r="W52" s="504" t="s">
        <v>28</v>
      </c>
      <c r="X52" s="504" t="s">
        <v>28</v>
      </c>
      <c r="Y52" s="487">
        <v>-1106400</v>
      </c>
      <c r="Z52" s="487">
        <v>414267</v>
      </c>
      <c r="AA52" s="487"/>
      <c r="AB52" s="492">
        <v>352339.71</v>
      </c>
      <c r="AC52" s="487">
        <v>1400</v>
      </c>
      <c r="AD52" s="536">
        <v>1746.2</v>
      </c>
      <c r="AE52" s="487" t="s">
        <v>342</v>
      </c>
      <c r="AF52" s="492" t="s">
        <v>342</v>
      </c>
      <c r="AG52" s="487" t="s">
        <v>342</v>
      </c>
      <c r="AH52" s="492" t="s">
        <v>342</v>
      </c>
      <c r="AI52" s="492">
        <v>572761</v>
      </c>
      <c r="AJ52" s="492">
        <v>336163.74</v>
      </c>
      <c r="AK52" s="492">
        <v>-236597.26</v>
      </c>
      <c r="AL52" s="492" t="s">
        <v>342</v>
      </c>
      <c r="AM52" s="492">
        <v>336163.74</v>
      </c>
      <c r="AN52" s="492">
        <v>266255.93</v>
      </c>
      <c r="AO52" s="492">
        <v>69880.81</v>
      </c>
      <c r="AP52" s="546">
        <v>79.2</v>
      </c>
      <c r="AQ52" s="546">
        <v>79.2</v>
      </c>
      <c r="AR52" s="489">
        <v>112250</v>
      </c>
      <c r="AS52" s="798">
        <v>19.59</v>
      </c>
      <c r="AT52" s="490">
        <v>0.93</v>
      </c>
    </row>
    <row r="53" spans="1:46">
      <c r="A53" s="474">
        <v>13073096</v>
      </c>
      <c r="B53" s="473">
        <v>5355</v>
      </c>
      <c r="C53" s="473" t="s">
        <v>75</v>
      </c>
      <c r="D53" s="487">
        <v>1755</v>
      </c>
      <c r="E53" s="487">
        <v>246900</v>
      </c>
      <c r="F53" s="492">
        <v>569781.88</v>
      </c>
      <c r="G53" s="487">
        <v>1</v>
      </c>
      <c r="H53" s="492">
        <v>354280.43</v>
      </c>
      <c r="I53" s="492" t="s">
        <v>342</v>
      </c>
      <c r="J53" s="487">
        <v>0</v>
      </c>
      <c r="K53" s="487">
        <v>1</v>
      </c>
      <c r="L53" s="492">
        <v>7095625</v>
      </c>
      <c r="M53" s="487">
        <v>400</v>
      </c>
      <c r="N53" s="487">
        <v>0</v>
      </c>
      <c r="O53" s="487">
        <v>365</v>
      </c>
      <c r="P53" s="487">
        <v>0</v>
      </c>
      <c r="Q53" s="487">
        <v>350</v>
      </c>
      <c r="R53" s="487">
        <v>0</v>
      </c>
      <c r="S53" s="487">
        <v>0</v>
      </c>
      <c r="T53" s="492">
        <v>1645333.35</v>
      </c>
      <c r="U53" s="492">
        <v>937.51188034188044</v>
      </c>
      <c r="V53" s="504" t="s">
        <v>32</v>
      </c>
      <c r="W53" s="504" t="s">
        <v>28</v>
      </c>
      <c r="X53" s="504" t="s">
        <v>28</v>
      </c>
      <c r="Y53" s="487">
        <v>-118250</v>
      </c>
      <c r="Z53" s="487">
        <v>307073</v>
      </c>
      <c r="AA53" s="487"/>
      <c r="AB53" s="492">
        <v>-58131.01</v>
      </c>
      <c r="AC53" s="487">
        <v>9500</v>
      </c>
      <c r="AD53" s="536">
        <v>9235.82</v>
      </c>
      <c r="AE53" s="487" t="s">
        <v>342</v>
      </c>
      <c r="AF53" s="492" t="s">
        <v>342</v>
      </c>
      <c r="AG53" s="487" t="s">
        <v>342</v>
      </c>
      <c r="AH53" s="492" t="s">
        <v>342</v>
      </c>
      <c r="AI53" s="492">
        <v>602766</v>
      </c>
      <c r="AJ53" s="492">
        <v>755498.32</v>
      </c>
      <c r="AK53" s="492">
        <v>152732.32</v>
      </c>
      <c r="AL53" s="492">
        <v>647207.96</v>
      </c>
      <c r="AM53" s="492">
        <v>1402706.28</v>
      </c>
      <c r="AN53" s="492">
        <v>595907.03</v>
      </c>
      <c r="AO53" s="492">
        <v>806799.25</v>
      </c>
      <c r="AP53" s="546">
        <v>78.88</v>
      </c>
      <c r="AQ53" s="546">
        <v>42.48</v>
      </c>
      <c r="AR53" s="489">
        <v>251200</v>
      </c>
      <c r="AS53" s="798">
        <v>19.59</v>
      </c>
      <c r="AT53" s="490">
        <v>2.48</v>
      </c>
    </row>
    <row r="54" spans="1:46">
      <c r="A54" s="474">
        <v>13073097</v>
      </c>
      <c r="B54" s="473">
        <v>5355</v>
      </c>
      <c r="C54" s="473" t="s">
        <v>76</v>
      </c>
      <c r="D54" s="487">
        <v>240</v>
      </c>
      <c r="E54" s="487">
        <v>-44350</v>
      </c>
      <c r="F54" s="492">
        <v>30790.51</v>
      </c>
      <c r="G54" s="487">
        <v>1</v>
      </c>
      <c r="H54" s="492">
        <v>18833.03</v>
      </c>
      <c r="I54" s="492" t="s">
        <v>342</v>
      </c>
      <c r="J54" s="487">
        <v>0</v>
      </c>
      <c r="K54" s="487">
        <v>1</v>
      </c>
      <c r="L54" s="492">
        <v>721121</v>
      </c>
      <c r="M54" s="487">
        <v>300</v>
      </c>
      <c r="N54" s="487">
        <v>0</v>
      </c>
      <c r="O54" s="487">
        <v>320</v>
      </c>
      <c r="P54" s="487">
        <v>1</v>
      </c>
      <c r="Q54" s="487">
        <v>300</v>
      </c>
      <c r="R54" s="487">
        <v>1</v>
      </c>
      <c r="S54" s="487">
        <v>0</v>
      </c>
      <c r="T54" s="492">
        <v>219286.18</v>
      </c>
      <c r="U54" s="492">
        <v>913.69241666666665</v>
      </c>
      <c r="V54" s="504" t="s">
        <v>32</v>
      </c>
      <c r="W54" s="504" t="s">
        <v>28</v>
      </c>
      <c r="X54" s="504" t="s">
        <v>28</v>
      </c>
      <c r="Y54" s="487">
        <v>-352336</v>
      </c>
      <c r="Z54" s="487">
        <v>-162566</v>
      </c>
      <c r="AA54" s="487"/>
      <c r="AB54" s="492">
        <v>-48839.88</v>
      </c>
      <c r="AC54" s="487">
        <v>1700</v>
      </c>
      <c r="AD54" s="536">
        <v>1845</v>
      </c>
      <c r="AE54" s="487" t="s">
        <v>342</v>
      </c>
      <c r="AF54" s="492" t="s">
        <v>342</v>
      </c>
      <c r="AG54" s="487" t="s">
        <v>342</v>
      </c>
      <c r="AH54" s="492" t="s">
        <v>342</v>
      </c>
      <c r="AI54" s="492">
        <v>118908</v>
      </c>
      <c r="AJ54" s="492">
        <v>134822.37</v>
      </c>
      <c r="AK54" s="492">
        <v>15914.37</v>
      </c>
      <c r="AL54" s="492">
        <v>61946.22</v>
      </c>
      <c r="AM54" s="492">
        <v>196768.59</v>
      </c>
      <c r="AN54" s="492">
        <v>75708.47</v>
      </c>
      <c r="AO54" s="492">
        <v>121060.12</v>
      </c>
      <c r="AP54" s="546">
        <v>56.14</v>
      </c>
      <c r="AQ54" s="546">
        <v>38.47</v>
      </c>
      <c r="AR54" s="489">
        <v>31900</v>
      </c>
      <c r="AS54" s="798">
        <v>19.59</v>
      </c>
      <c r="AT54" s="490">
        <v>2.19</v>
      </c>
    </row>
    <row r="55" spans="1:46">
      <c r="A55" s="474">
        <v>13073098</v>
      </c>
      <c r="B55" s="473">
        <v>5355</v>
      </c>
      <c r="C55" s="473" t="s">
        <v>77</v>
      </c>
      <c r="D55" s="487">
        <v>535</v>
      </c>
      <c r="E55" s="487">
        <v>-112950</v>
      </c>
      <c r="F55" s="492">
        <v>-58514.11</v>
      </c>
      <c r="G55" s="487">
        <v>0</v>
      </c>
      <c r="H55" s="492" t="s">
        <v>342</v>
      </c>
      <c r="I55" s="492">
        <v>-81116.800000000003</v>
      </c>
      <c r="J55" s="487">
        <v>1</v>
      </c>
      <c r="K55" s="487">
        <v>1</v>
      </c>
      <c r="L55" s="492">
        <v>2108291</v>
      </c>
      <c r="M55" s="487">
        <v>300</v>
      </c>
      <c r="N55" s="487">
        <v>0</v>
      </c>
      <c r="O55" s="487">
        <v>300</v>
      </c>
      <c r="P55" s="487">
        <v>1</v>
      </c>
      <c r="Q55" s="487">
        <v>300</v>
      </c>
      <c r="R55" s="487">
        <v>1</v>
      </c>
      <c r="S55" s="487">
        <v>0</v>
      </c>
      <c r="T55" s="492">
        <v>34497.57</v>
      </c>
      <c r="U55" s="492">
        <v>64.481439252336443</v>
      </c>
      <c r="V55" s="504" t="s">
        <v>32</v>
      </c>
      <c r="W55" s="504" t="s">
        <v>28</v>
      </c>
      <c r="X55" s="504" t="s">
        <v>28</v>
      </c>
      <c r="Y55" s="487">
        <v>-579000</v>
      </c>
      <c r="Z55" s="487">
        <v>102999</v>
      </c>
      <c r="AA55" s="487"/>
      <c r="AB55" s="492">
        <v>90332.11</v>
      </c>
      <c r="AC55" s="487">
        <v>3000</v>
      </c>
      <c r="AD55" s="536">
        <v>9098.51</v>
      </c>
      <c r="AE55" s="487" t="s">
        <v>342</v>
      </c>
      <c r="AF55" s="492" t="s">
        <v>342</v>
      </c>
      <c r="AG55" s="487" t="s">
        <v>342</v>
      </c>
      <c r="AH55" s="492" t="s">
        <v>342</v>
      </c>
      <c r="AI55" s="492">
        <v>347823</v>
      </c>
      <c r="AJ55" s="492">
        <v>314425.96999999997</v>
      </c>
      <c r="AK55" s="492">
        <v>-33397.03</v>
      </c>
      <c r="AL55" s="492">
        <v>108356.08</v>
      </c>
      <c r="AM55" s="492">
        <v>422782.05</v>
      </c>
      <c r="AN55" s="492">
        <v>201728.17</v>
      </c>
      <c r="AO55" s="492">
        <v>221053.88</v>
      </c>
      <c r="AP55" s="546">
        <v>64.16</v>
      </c>
      <c r="AQ55" s="546">
        <v>47.71</v>
      </c>
      <c r="AR55" s="489">
        <v>85100</v>
      </c>
      <c r="AS55" s="798">
        <v>19.59</v>
      </c>
      <c r="AT55" s="490">
        <v>2.12</v>
      </c>
    </row>
    <row r="56" spans="1:46">
      <c r="A56" s="474">
        <v>13073023</v>
      </c>
      <c r="B56" s="473">
        <v>5356</v>
      </c>
      <c r="C56" s="473" t="s">
        <v>78</v>
      </c>
      <c r="D56" s="487">
        <v>695</v>
      </c>
      <c r="E56" s="487">
        <v>-98800</v>
      </c>
      <c r="F56" s="492">
        <v>-38344.550000000003</v>
      </c>
      <c r="G56" s="487">
        <v>0</v>
      </c>
      <c r="H56" s="492">
        <v>0</v>
      </c>
      <c r="I56" s="492">
        <v>-25006.19</v>
      </c>
      <c r="J56" s="487">
        <v>0</v>
      </c>
      <c r="K56" s="487">
        <v>0</v>
      </c>
      <c r="L56" s="492">
        <v>0</v>
      </c>
      <c r="M56" s="487">
        <v>300</v>
      </c>
      <c r="N56" s="487">
        <v>0</v>
      </c>
      <c r="O56" s="487">
        <v>400</v>
      </c>
      <c r="P56" s="487">
        <v>0</v>
      </c>
      <c r="Q56" s="487">
        <v>350</v>
      </c>
      <c r="R56" s="487">
        <v>0</v>
      </c>
      <c r="S56" s="487">
        <v>0</v>
      </c>
      <c r="T56" s="492">
        <v>66467.87</v>
      </c>
      <c r="U56" s="492">
        <v>94.683575498575493</v>
      </c>
      <c r="V56" s="504" t="s">
        <v>32</v>
      </c>
      <c r="W56" s="504" t="s">
        <v>28</v>
      </c>
      <c r="X56" s="504" t="s">
        <v>28</v>
      </c>
      <c r="Y56" s="492">
        <v>-98449.39</v>
      </c>
      <c r="Z56" s="492">
        <v>-44731.88</v>
      </c>
      <c r="AA56" s="492">
        <v>-84560.65</v>
      </c>
      <c r="AB56" s="492">
        <v>-947163.95</v>
      </c>
      <c r="AC56" s="487">
        <v>8800</v>
      </c>
      <c r="AD56" s="536">
        <v>7067.75</v>
      </c>
      <c r="AE56" s="487">
        <v>0</v>
      </c>
      <c r="AF56" s="492">
        <v>0</v>
      </c>
      <c r="AG56" s="487">
        <v>0</v>
      </c>
      <c r="AH56" s="516">
        <v>0</v>
      </c>
      <c r="AI56" s="492">
        <v>275876.71999999997</v>
      </c>
      <c r="AJ56" s="492">
        <v>285929.57</v>
      </c>
      <c r="AK56" s="492">
        <v>10052.85</v>
      </c>
      <c r="AL56" s="492">
        <v>253812.3</v>
      </c>
      <c r="AM56" s="492">
        <v>539741.87</v>
      </c>
      <c r="AN56" s="492">
        <v>248914.18</v>
      </c>
      <c r="AO56" s="492">
        <v>290827.69</v>
      </c>
      <c r="AP56" s="492">
        <v>87.054367969007188</v>
      </c>
      <c r="AQ56" s="492">
        <v>46.117263424458805</v>
      </c>
      <c r="AR56" s="489">
        <v>83043.820000000007</v>
      </c>
      <c r="AS56" s="594">
        <v>22.17</v>
      </c>
      <c r="AT56" s="490" t="s">
        <v>24</v>
      </c>
    </row>
    <row r="57" spans="1:46">
      <c r="A57" s="474">
        <v>13073090</v>
      </c>
      <c r="B57" s="473">
        <v>5356</v>
      </c>
      <c r="C57" s="473" t="s">
        <v>79</v>
      </c>
      <c r="D57" s="487">
        <v>5101</v>
      </c>
      <c r="E57" s="487">
        <v>-224800</v>
      </c>
      <c r="F57" s="492">
        <v>786755.49</v>
      </c>
      <c r="G57" s="487">
        <v>1</v>
      </c>
      <c r="H57" s="492">
        <v>930098.63</v>
      </c>
      <c r="I57" s="492">
        <v>0</v>
      </c>
      <c r="J57" s="487">
        <v>1</v>
      </c>
      <c r="K57" s="487">
        <v>1</v>
      </c>
      <c r="L57" s="492">
        <v>448025.14</v>
      </c>
      <c r="M57" s="487">
        <v>350</v>
      </c>
      <c r="N57" s="487">
        <v>0</v>
      </c>
      <c r="O57" s="487">
        <v>400</v>
      </c>
      <c r="P57" s="487">
        <v>0</v>
      </c>
      <c r="Q57" s="487">
        <v>350</v>
      </c>
      <c r="R57" s="487">
        <v>0</v>
      </c>
      <c r="S57" s="487">
        <v>0</v>
      </c>
      <c r="T57" s="492">
        <v>392533.97</v>
      </c>
      <c r="U57" s="492">
        <v>76.846900939702422</v>
      </c>
      <c r="V57" s="504" t="s">
        <v>32</v>
      </c>
      <c r="W57" s="504" t="s">
        <v>32</v>
      </c>
      <c r="X57" s="504" t="s">
        <v>28</v>
      </c>
      <c r="Y57" s="492">
        <v>389730.85</v>
      </c>
      <c r="Z57" s="492">
        <v>816078.05</v>
      </c>
      <c r="AA57" s="492">
        <v>687219.88</v>
      </c>
      <c r="AB57" s="492">
        <v>2888573.64</v>
      </c>
      <c r="AC57" s="487">
        <v>40000</v>
      </c>
      <c r="AD57" s="536">
        <v>41320.82</v>
      </c>
      <c r="AE57" s="487">
        <v>0</v>
      </c>
      <c r="AF57" s="492">
        <v>0</v>
      </c>
      <c r="AG57" s="487">
        <v>0</v>
      </c>
      <c r="AH57" s="516">
        <v>0</v>
      </c>
      <c r="AI57" s="492">
        <v>2860609</v>
      </c>
      <c r="AJ57" s="492">
        <v>3728342.31</v>
      </c>
      <c r="AK57" s="492">
        <v>867733.31</v>
      </c>
      <c r="AL57" s="492">
        <v>1334888.33</v>
      </c>
      <c r="AM57" s="492">
        <v>5063230.6400000006</v>
      </c>
      <c r="AN57" s="492">
        <v>1945339.34</v>
      </c>
      <c r="AO57" s="492">
        <v>3117891.3000000007</v>
      </c>
      <c r="AP57" s="492">
        <v>52.177058280895892</v>
      </c>
      <c r="AQ57" s="492">
        <v>38.420911041097661</v>
      </c>
      <c r="AR57" s="489">
        <v>650478.68999999994</v>
      </c>
      <c r="AS57" s="594">
        <v>22.17</v>
      </c>
      <c r="AT57" s="490" t="s">
        <v>24</v>
      </c>
    </row>
    <row r="58" spans="1:46">
      <c r="A58" s="474">
        <v>13073102</v>
      </c>
      <c r="B58" s="473">
        <v>5356</v>
      </c>
      <c r="C58" s="473" t="s">
        <v>80</v>
      </c>
      <c r="D58" s="487">
        <v>1150</v>
      </c>
      <c r="E58" s="487">
        <v>-61500</v>
      </c>
      <c r="F58" s="492">
        <v>56823.06</v>
      </c>
      <c r="G58" s="487">
        <v>1</v>
      </c>
      <c r="H58" s="492">
        <v>18740.36</v>
      </c>
      <c r="I58" s="492">
        <v>0</v>
      </c>
      <c r="J58" s="487">
        <v>1</v>
      </c>
      <c r="K58" s="487">
        <v>0</v>
      </c>
      <c r="L58" s="492">
        <v>0</v>
      </c>
      <c r="M58" s="487">
        <v>300</v>
      </c>
      <c r="N58" s="487">
        <v>0</v>
      </c>
      <c r="O58" s="487">
        <v>400</v>
      </c>
      <c r="P58" s="487">
        <v>0</v>
      </c>
      <c r="Q58" s="487">
        <v>350</v>
      </c>
      <c r="R58" s="487">
        <v>0</v>
      </c>
      <c r="S58" s="487">
        <v>0</v>
      </c>
      <c r="T58" s="492">
        <v>284064.88</v>
      </c>
      <c r="U58" s="492">
        <v>247.44327526132403</v>
      </c>
      <c r="V58" s="504" t="s">
        <v>32</v>
      </c>
      <c r="W58" s="504" t="s">
        <v>28</v>
      </c>
      <c r="X58" s="504" t="s">
        <v>28</v>
      </c>
      <c r="Y58" s="492">
        <v>-147465.65</v>
      </c>
      <c r="Z58" s="492">
        <v>281911.38</v>
      </c>
      <c r="AA58" s="492">
        <v>29093.14</v>
      </c>
      <c r="AB58" s="492">
        <v>224434.39</v>
      </c>
      <c r="AC58" s="487">
        <v>5000</v>
      </c>
      <c r="AD58" s="536">
        <v>4858.09</v>
      </c>
      <c r="AE58" s="487">
        <v>0</v>
      </c>
      <c r="AF58" s="492">
        <v>0</v>
      </c>
      <c r="AG58" s="487">
        <v>0</v>
      </c>
      <c r="AH58" s="516">
        <v>0</v>
      </c>
      <c r="AI58" s="492">
        <v>631559</v>
      </c>
      <c r="AJ58" s="492">
        <v>652940.55000000005</v>
      </c>
      <c r="AK58" s="492">
        <v>21381.55</v>
      </c>
      <c r="AL58" s="492">
        <v>306819.90999999997</v>
      </c>
      <c r="AM58" s="492">
        <v>959760.46</v>
      </c>
      <c r="AN58" s="492">
        <v>446726.92</v>
      </c>
      <c r="AO58" s="492">
        <v>513033.54</v>
      </c>
      <c r="AP58" s="492">
        <v>68.417702040407804</v>
      </c>
      <c r="AQ58" s="492">
        <v>46.545668280604104</v>
      </c>
      <c r="AR58" s="489">
        <v>136379.35999999999</v>
      </c>
      <c r="AS58" s="594">
        <v>22.17</v>
      </c>
      <c r="AT58" s="490" t="s">
        <v>24</v>
      </c>
    </row>
    <row r="59" spans="1:46">
      <c r="A59" s="474">
        <v>13073006</v>
      </c>
      <c r="B59" s="473">
        <v>5357</v>
      </c>
      <c r="C59" s="473" t="s">
        <v>81</v>
      </c>
      <c r="D59" s="487">
        <v>878</v>
      </c>
      <c r="E59" s="487">
        <v>11400</v>
      </c>
      <c r="F59" s="492">
        <v>116291.86</v>
      </c>
      <c r="G59" s="1034">
        <v>1</v>
      </c>
      <c r="H59" s="492" t="s">
        <v>270</v>
      </c>
      <c r="I59" s="492">
        <v>70700</v>
      </c>
      <c r="J59" s="487">
        <v>1</v>
      </c>
      <c r="K59" s="487">
        <v>0</v>
      </c>
      <c r="L59" s="492">
        <v>0</v>
      </c>
      <c r="M59" s="487">
        <v>300</v>
      </c>
      <c r="N59" s="487">
        <v>0</v>
      </c>
      <c r="O59" s="487">
        <v>350</v>
      </c>
      <c r="P59" s="487">
        <v>1</v>
      </c>
      <c r="Q59" s="487">
        <v>400</v>
      </c>
      <c r="R59" s="487">
        <v>0</v>
      </c>
      <c r="S59" s="487">
        <v>0</v>
      </c>
      <c r="T59" s="492">
        <v>733766.64</v>
      </c>
      <c r="U59" s="492">
        <v>830.99</v>
      </c>
      <c r="V59" s="492" t="s">
        <v>82</v>
      </c>
      <c r="W59" s="492" t="s">
        <v>82</v>
      </c>
      <c r="X59" s="492" t="s">
        <v>82</v>
      </c>
      <c r="Y59" s="492">
        <v>-202755.65</v>
      </c>
      <c r="Z59" s="492">
        <v>806856</v>
      </c>
      <c r="AA59" s="492"/>
      <c r="AB59" s="492">
        <v>279500</v>
      </c>
      <c r="AC59" s="487">
        <v>1500</v>
      </c>
      <c r="AD59" s="536">
        <v>1521.31</v>
      </c>
      <c r="AE59" s="487">
        <v>0</v>
      </c>
      <c r="AF59" s="492">
        <v>0</v>
      </c>
      <c r="AG59" s="487">
        <v>40000</v>
      </c>
      <c r="AH59" s="516">
        <v>19049.34</v>
      </c>
      <c r="AI59" s="492">
        <v>672458.15</v>
      </c>
      <c r="AJ59" s="492">
        <v>739143</v>
      </c>
      <c r="AK59" s="492">
        <v>66684.849999999977</v>
      </c>
      <c r="AL59" s="492">
        <v>124029.02</v>
      </c>
      <c r="AM59" s="492">
        <v>863172.02</v>
      </c>
      <c r="AN59" s="492">
        <v>414673.51850399998</v>
      </c>
      <c r="AO59" s="492">
        <v>448498.50149600004</v>
      </c>
      <c r="AP59" s="519">
        <v>0.56101934064720893</v>
      </c>
      <c r="AQ59" s="519">
        <v>0.480406580491337</v>
      </c>
      <c r="AR59" s="493">
        <v>209190.82066175924</v>
      </c>
      <c r="AS59" s="1072">
        <v>23.447818399999999</v>
      </c>
      <c r="AT59" s="490" t="s">
        <v>24</v>
      </c>
    </row>
    <row r="60" spans="1:46">
      <c r="A60" s="474">
        <v>13073026</v>
      </c>
      <c r="B60" s="473">
        <v>5357</v>
      </c>
      <c r="C60" s="473" t="s">
        <v>83</v>
      </c>
      <c r="D60" s="487">
        <v>401</v>
      </c>
      <c r="E60" s="487">
        <v>-31600</v>
      </c>
      <c r="F60" s="492">
        <v>102906.46</v>
      </c>
      <c r="G60" s="1034">
        <v>1</v>
      </c>
      <c r="H60" s="492">
        <v>111942.06</v>
      </c>
      <c r="I60" s="492" t="s">
        <v>169</v>
      </c>
      <c r="J60" s="487">
        <v>0</v>
      </c>
      <c r="K60" s="487">
        <v>0</v>
      </c>
      <c r="L60" s="492">
        <v>0</v>
      </c>
      <c r="M60" s="487">
        <v>400</v>
      </c>
      <c r="N60" s="487">
        <v>0</v>
      </c>
      <c r="O60" s="487">
        <v>450</v>
      </c>
      <c r="P60" s="487">
        <v>0</v>
      </c>
      <c r="Q60" s="487">
        <v>400</v>
      </c>
      <c r="R60" s="487">
        <v>0</v>
      </c>
      <c r="S60" s="487">
        <v>0</v>
      </c>
      <c r="T60" s="492">
        <v>5189.53</v>
      </c>
      <c r="U60" s="492">
        <v>13.38</v>
      </c>
      <c r="V60" s="492" t="s">
        <v>182</v>
      </c>
      <c r="W60" s="492" t="s">
        <v>182</v>
      </c>
      <c r="X60" s="492" t="s">
        <v>82</v>
      </c>
      <c r="Y60" s="492">
        <v>34900.620000000003</v>
      </c>
      <c r="Z60" s="492">
        <v>111942.06</v>
      </c>
      <c r="AA60" s="492">
        <v>102906.46</v>
      </c>
      <c r="AB60" s="492">
        <v>324753.32</v>
      </c>
      <c r="AC60" s="487">
        <v>1800</v>
      </c>
      <c r="AD60" s="536">
        <v>1575.84</v>
      </c>
      <c r="AE60" s="487">
        <v>0</v>
      </c>
      <c r="AF60" s="492">
        <v>0</v>
      </c>
      <c r="AG60" s="487">
        <v>32300</v>
      </c>
      <c r="AH60" s="516">
        <v>19128.080000000002</v>
      </c>
      <c r="AI60" s="492">
        <v>220260.69</v>
      </c>
      <c r="AJ60" s="492">
        <v>271816</v>
      </c>
      <c r="AK60" s="492">
        <v>51555.31</v>
      </c>
      <c r="AL60" s="492">
        <v>90966.44</v>
      </c>
      <c r="AM60" s="492">
        <v>371450.66000000003</v>
      </c>
      <c r="AN60" s="492">
        <v>151740.17000000001</v>
      </c>
      <c r="AO60" s="492">
        <v>219720.57178400003</v>
      </c>
      <c r="AP60" s="519">
        <v>0.55820881852429582</v>
      </c>
      <c r="AQ60" s="519">
        <v>0.40847979167946558</v>
      </c>
      <c r="AR60" s="493">
        <v>76543.449862665846</v>
      </c>
      <c r="AS60" s="1072">
        <v>23.447818399999999</v>
      </c>
      <c r="AT60" s="490" t="s">
        <v>24</v>
      </c>
    </row>
    <row r="61" spans="1:46">
      <c r="A61" s="474">
        <v>13073031</v>
      </c>
      <c r="B61" s="473">
        <v>5357</v>
      </c>
      <c r="C61" s="473" t="s">
        <v>84</v>
      </c>
      <c r="D61" s="487">
        <v>1245</v>
      </c>
      <c r="E61" s="487">
        <v>-556800</v>
      </c>
      <c r="F61" s="492">
        <v>60262.45</v>
      </c>
      <c r="G61" s="1034">
        <v>1</v>
      </c>
      <c r="H61" s="492" t="s">
        <v>270</v>
      </c>
      <c r="I61" s="492">
        <v>599400</v>
      </c>
      <c r="J61" s="487">
        <v>1</v>
      </c>
      <c r="K61" s="487">
        <v>0</v>
      </c>
      <c r="L61" s="492">
        <v>0</v>
      </c>
      <c r="M61" s="487">
        <v>300</v>
      </c>
      <c r="N61" s="487">
        <v>0</v>
      </c>
      <c r="O61" s="487">
        <v>400</v>
      </c>
      <c r="P61" s="487">
        <v>0</v>
      </c>
      <c r="Q61" s="487">
        <v>400</v>
      </c>
      <c r="R61" s="487">
        <v>0</v>
      </c>
      <c r="S61" s="487">
        <v>0</v>
      </c>
      <c r="T61" s="492">
        <v>810297</v>
      </c>
      <c r="U61" s="492">
        <v>654.52</v>
      </c>
      <c r="V61" s="492" t="s">
        <v>182</v>
      </c>
      <c r="W61" s="492" t="s">
        <v>182</v>
      </c>
      <c r="X61" s="492" t="s">
        <v>82</v>
      </c>
      <c r="Y61" s="492">
        <v>-2217742.41</v>
      </c>
      <c r="Z61" s="492">
        <v>54479</v>
      </c>
      <c r="AA61" s="492"/>
      <c r="AB61" s="492">
        <v>-129200</v>
      </c>
      <c r="AC61" s="487">
        <v>3600</v>
      </c>
      <c r="AD61" s="536">
        <v>3100</v>
      </c>
      <c r="AE61" s="487">
        <v>0</v>
      </c>
      <c r="AF61" s="492">
        <v>0</v>
      </c>
      <c r="AG61" s="487">
        <v>8100</v>
      </c>
      <c r="AH61" s="516">
        <v>11663.74</v>
      </c>
      <c r="AI61" s="492">
        <v>983950.96</v>
      </c>
      <c r="AJ61" s="492">
        <v>1153592</v>
      </c>
      <c r="AK61" s="492">
        <v>169641.04000000004</v>
      </c>
      <c r="AL61" s="492">
        <v>149210.21</v>
      </c>
      <c r="AM61" s="492">
        <v>1302802.21</v>
      </c>
      <c r="AN61" s="492">
        <v>544129.69816799997</v>
      </c>
      <c r="AO61" s="492">
        <v>758672.51183199999</v>
      </c>
      <c r="AP61" s="519">
        <v>0.47168296778063645</v>
      </c>
      <c r="AQ61" s="519">
        <v>0.41766101868064837</v>
      </c>
      <c r="AR61" s="493">
        <v>274497.72658945731</v>
      </c>
      <c r="AS61" s="1072">
        <v>23.447818399999999</v>
      </c>
      <c r="AT61" s="490" t="s">
        <v>24</v>
      </c>
    </row>
    <row r="62" spans="1:46">
      <c r="A62" s="474">
        <v>13073048</v>
      </c>
      <c r="B62" s="473">
        <v>5357</v>
      </c>
      <c r="C62" s="473" t="s">
        <v>85</v>
      </c>
      <c r="D62" s="487">
        <v>419</v>
      </c>
      <c r="E62" s="487">
        <v>-61450</v>
      </c>
      <c r="F62" s="492">
        <v>-24747.11</v>
      </c>
      <c r="G62" s="487">
        <v>0</v>
      </c>
      <c r="H62" s="492" t="s">
        <v>270</v>
      </c>
      <c r="I62" s="492">
        <v>67450</v>
      </c>
      <c r="J62" s="487">
        <v>0</v>
      </c>
      <c r="K62" s="487">
        <v>0</v>
      </c>
      <c r="L62" s="492">
        <v>0</v>
      </c>
      <c r="M62" s="487">
        <v>350</v>
      </c>
      <c r="N62" s="487">
        <v>0</v>
      </c>
      <c r="O62" s="487">
        <v>375</v>
      </c>
      <c r="P62" s="487">
        <v>0</v>
      </c>
      <c r="Q62" s="487">
        <v>370</v>
      </c>
      <c r="R62" s="487">
        <v>0</v>
      </c>
      <c r="S62" s="487">
        <v>0</v>
      </c>
      <c r="T62" s="492">
        <v>90242.78</v>
      </c>
      <c r="U62" s="492">
        <v>222.82</v>
      </c>
      <c r="V62" s="492" t="s">
        <v>182</v>
      </c>
      <c r="W62" s="492" t="s">
        <v>182</v>
      </c>
      <c r="X62" s="492" t="s">
        <v>82</v>
      </c>
      <c r="Y62" s="492">
        <v>-1422854.37</v>
      </c>
      <c r="Z62" s="492">
        <v>-352879</v>
      </c>
      <c r="AA62" s="492"/>
      <c r="AB62" s="492">
        <v>1500</v>
      </c>
      <c r="AC62" s="487">
        <v>1900</v>
      </c>
      <c r="AD62" s="536">
        <v>1235.8399999999999</v>
      </c>
      <c r="AE62" s="487">
        <v>0</v>
      </c>
      <c r="AF62" s="492">
        <v>0</v>
      </c>
      <c r="AG62" s="487">
        <v>15000</v>
      </c>
      <c r="AH62" s="516">
        <v>10986.83</v>
      </c>
      <c r="AI62" s="492">
        <v>134519.18</v>
      </c>
      <c r="AJ62" s="492">
        <v>170836</v>
      </c>
      <c r="AK62" s="492">
        <v>36316.820000000007</v>
      </c>
      <c r="AL62" s="492">
        <v>161235.35999999999</v>
      </c>
      <c r="AM62" s="492">
        <v>332071.36</v>
      </c>
      <c r="AN62" s="492">
        <v>135234.35480799997</v>
      </c>
      <c r="AO62" s="492">
        <v>196837.00519200001</v>
      </c>
      <c r="AP62" s="519">
        <v>0.79160337872579534</v>
      </c>
      <c r="AQ62" s="519">
        <v>0.40724486088773204</v>
      </c>
      <c r="AR62" s="493">
        <v>68221.828502598612</v>
      </c>
      <c r="AS62" s="1072">
        <v>23.447818399999999</v>
      </c>
      <c r="AT62" s="490" t="s">
        <v>24</v>
      </c>
    </row>
    <row r="63" spans="1:46">
      <c r="A63" s="474">
        <v>13073056</v>
      </c>
      <c r="B63" s="473">
        <v>5357</v>
      </c>
      <c r="C63" s="473" t="s">
        <v>86</v>
      </c>
      <c r="D63" s="487">
        <v>622</v>
      </c>
      <c r="E63" s="487">
        <v>-31999.46</v>
      </c>
      <c r="F63" s="492">
        <v>67139.02</v>
      </c>
      <c r="G63" s="1034">
        <v>1</v>
      </c>
      <c r="H63" s="492">
        <v>725208.11</v>
      </c>
      <c r="I63" s="492" t="s">
        <v>169</v>
      </c>
      <c r="J63" s="487">
        <v>0</v>
      </c>
      <c r="K63" s="487">
        <v>0</v>
      </c>
      <c r="L63" s="492">
        <v>0</v>
      </c>
      <c r="M63" s="487">
        <v>350</v>
      </c>
      <c r="N63" s="487">
        <v>0</v>
      </c>
      <c r="O63" s="487">
        <v>400</v>
      </c>
      <c r="P63" s="487">
        <v>0</v>
      </c>
      <c r="Q63" s="487">
        <v>320</v>
      </c>
      <c r="R63" s="487">
        <v>1</v>
      </c>
      <c r="S63" s="487">
        <v>0</v>
      </c>
      <c r="T63" s="492">
        <v>210720.1</v>
      </c>
      <c r="U63" s="492">
        <v>349.45</v>
      </c>
      <c r="V63" s="492" t="s">
        <v>82</v>
      </c>
      <c r="W63" s="492" t="s">
        <v>82</v>
      </c>
      <c r="X63" s="492" t="s">
        <v>82</v>
      </c>
      <c r="Y63" s="492">
        <v>485070.59</v>
      </c>
      <c r="Z63" s="492">
        <v>725208.11</v>
      </c>
      <c r="AA63" s="492">
        <v>67139.02</v>
      </c>
      <c r="AB63" s="492">
        <v>-142881.66</v>
      </c>
      <c r="AC63" s="487">
        <v>800</v>
      </c>
      <c r="AD63" s="536">
        <v>1047.67</v>
      </c>
      <c r="AE63" s="487">
        <v>0</v>
      </c>
      <c r="AF63" s="492">
        <v>0</v>
      </c>
      <c r="AG63" s="487">
        <v>13500</v>
      </c>
      <c r="AH63" s="516">
        <v>9656.76</v>
      </c>
      <c r="AI63" s="492">
        <v>334237.46000000002</v>
      </c>
      <c r="AJ63" s="492">
        <v>428683</v>
      </c>
      <c r="AK63" s="492">
        <v>94445.539999999979</v>
      </c>
      <c r="AL63" s="492">
        <v>145796.53</v>
      </c>
      <c r="AM63" s="492">
        <v>588372.52</v>
      </c>
      <c r="AN63" s="492">
        <v>221595.7</v>
      </c>
      <c r="AO63" s="492">
        <v>366792.22736000002</v>
      </c>
      <c r="AP63" s="519">
        <v>0.51688612014005697</v>
      </c>
      <c r="AQ63" s="519">
        <v>0.37659864305015472</v>
      </c>
      <c r="AR63" s="493">
        <v>111780.86178991738</v>
      </c>
      <c r="AS63" s="1072">
        <v>23.447818399999999</v>
      </c>
      <c r="AT63" s="490" t="s">
        <v>24</v>
      </c>
    </row>
    <row r="64" spans="1:46">
      <c r="A64" s="474">
        <v>13073084</v>
      </c>
      <c r="B64" s="473">
        <v>5357</v>
      </c>
      <c r="C64" s="473" t="s">
        <v>87</v>
      </c>
      <c r="D64" s="487">
        <v>2555</v>
      </c>
      <c r="E64" s="487">
        <v>-1471300</v>
      </c>
      <c r="F64" s="492">
        <v>-369564.67</v>
      </c>
      <c r="G64" s="487">
        <v>0</v>
      </c>
      <c r="H64" s="492" t="s">
        <v>270</v>
      </c>
      <c r="I64" s="492">
        <v>1585400</v>
      </c>
      <c r="J64" s="487">
        <v>0</v>
      </c>
      <c r="K64" s="487">
        <v>0</v>
      </c>
      <c r="L64" s="492">
        <v>0</v>
      </c>
      <c r="M64" s="487">
        <v>400</v>
      </c>
      <c r="N64" s="487">
        <v>0</v>
      </c>
      <c r="O64" s="487">
        <v>360</v>
      </c>
      <c r="P64" s="487">
        <v>1</v>
      </c>
      <c r="Q64" s="487">
        <v>400</v>
      </c>
      <c r="R64" s="487">
        <v>0</v>
      </c>
      <c r="S64" s="487">
        <v>0</v>
      </c>
      <c r="T64" s="492">
        <v>1855878.28</v>
      </c>
      <c r="U64" s="492">
        <v>703.25</v>
      </c>
      <c r="V64" s="492" t="s">
        <v>343</v>
      </c>
      <c r="W64" s="492" t="s">
        <v>182</v>
      </c>
      <c r="X64" s="492" t="s">
        <v>82</v>
      </c>
      <c r="Y64" s="492">
        <v>-5481728.7300000004</v>
      </c>
      <c r="Z64" s="492">
        <v>-3991672</v>
      </c>
      <c r="AA64" s="492"/>
      <c r="AB64" s="492">
        <v>0</v>
      </c>
      <c r="AC64" s="487">
        <v>6100</v>
      </c>
      <c r="AD64" s="536">
        <v>6009.93</v>
      </c>
      <c r="AE64" s="487">
        <v>800</v>
      </c>
      <c r="AF64" s="492">
        <v>490</v>
      </c>
      <c r="AG64" s="487">
        <v>25400</v>
      </c>
      <c r="AH64" s="516">
        <v>21999.45</v>
      </c>
      <c r="AI64" s="492">
        <v>1861309.8</v>
      </c>
      <c r="AJ64" s="492">
        <v>2114849</v>
      </c>
      <c r="AK64" s="492">
        <v>253539.19999999995</v>
      </c>
      <c r="AL64" s="492">
        <v>459751.84</v>
      </c>
      <c r="AM64" s="492">
        <v>2574600.84</v>
      </c>
      <c r="AN64" s="492">
        <v>1101307.633776</v>
      </c>
      <c r="AO64" s="492">
        <v>1473293.2062239998</v>
      </c>
      <c r="AP64" s="519">
        <v>0.52075000805069294</v>
      </c>
      <c r="AQ64" s="519">
        <v>0.42775859335771832</v>
      </c>
      <c r="AR64" s="493">
        <v>555577.9123340362</v>
      </c>
      <c r="AS64" s="1072">
        <v>23.447818399999999</v>
      </c>
      <c r="AT64" s="490" t="s">
        <v>24</v>
      </c>
    </row>
    <row r="65" spans="1:46">
      <c r="A65" s="474">
        <v>13073091</v>
      </c>
      <c r="B65" s="473">
        <v>5357</v>
      </c>
      <c r="C65" s="473" t="s">
        <v>88</v>
      </c>
      <c r="D65" s="487">
        <v>337</v>
      </c>
      <c r="E65" s="487">
        <v>-49000</v>
      </c>
      <c r="F65" s="492">
        <v>18890.080000000002</v>
      </c>
      <c r="G65" s="1034">
        <v>1</v>
      </c>
      <c r="H65" s="492">
        <v>26515.88</v>
      </c>
      <c r="I65" s="492" t="s">
        <v>169</v>
      </c>
      <c r="J65" s="487">
        <v>1</v>
      </c>
      <c r="K65" s="487">
        <v>0</v>
      </c>
      <c r="L65" s="492">
        <v>0</v>
      </c>
      <c r="M65" s="487">
        <v>335</v>
      </c>
      <c r="N65" s="487">
        <v>0</v>
      </c>
      <c r="O65" s="487">
        <v>385</v>
      </c>
      <c r="P65" s="487">
        <v>0</v>
      </c>
      <c r="Q65" s="487">
        <v>400</v>
      </c>
      <c r="R65" s="487">
        <v>0</v>
      </c>
      <c r="S65" s="487">
        <v>0</v>
      </c>
      <c r="T65" s="492">
        <v>0</v>
      </c>
      <c r="U65" s="492">
        <v>0</v>
      </c>
      <c r="V65" s="492" t="s">
        <v>82</v>
      </c>
      <c r="W65" s="492" t="s">
        <v>82</v>
      </c>
      <c r="X65" s="492" t="s">
        <v>82</v>
      </c>
      <c r="Y65" s="492">
        <v>163992.72</v>
      </c>
      <c r="Z65" s="492">
        <v>26515.88</v>
      </c>
      <c r="AA65" s="492">
        <v>18890.080000000002</v>
      </c>
      <c r="AB65" s="492">
        <v>255388.94</v>
      </c>
      <c r="AC65" s="487">
        <v>600</v>
      </c>
      <c r="AD65" s="536">
        <v>633.83000000000004</v>
      </c>
      <c r="AE65" s="487">
        <v>0</v>
      </c>
      <c r="AF65" s="492">
        <v>0</v>
      </c>
      <c r="AG65" s="487">
        <v>34000</v>
      </c>
      <c r="AH65" s="516">
        <v>17368.57</v>
      </c>
      <c r="AI65" s="492">
        <v>206377.69</v>
      </c>
      <c r="AJ65" s="492">
        <v>209323</v>
      </c>
      <c r="AK65" s="492">
        <v>2945.3099999999977</v>
      </c>
      <c r="AL65" s="492">
        <v>80027.070000000007</v>
      </c>
      <c r="AM65" s="492">
        <v>296975.87</v>
      </c>
      <c r="AN65" s="492">
        <v>143630.62</v>
      </c>
      <c r="AO65" s="492">
        <v>153354.78483999998</v>
      </c>
      <c r="AP65" s="519">
        <v>0.68612185550560623</v>
      </c>
      <c r="AQ65" s="519">
        <v>0.48361196874345386</v>
      </c>
      <c r="AR65" s="493">
        <v>72452.69188479177</v>
      </c>
      <c r="AS65" s="1072">
        <v>23.447818399999999</v>
      </c>
      <c r="AT65" s="490" t="s">
        <v>24</v>
      </c>
    </row>
    <row r="66" spans="1:46">
      <c r="A66" s="474">
        <v>13073106</v>
      </c>
      <c r="B66" s="473">
        <v>5357</v>
      </c>
      <c r="C66" s="473" t="s">
        <v>89</v>
      </c>
      <c r="D66" s="487">
        <v>663</v>
      </c>
      <c r="E66" s="487">
        <v>-171000</v>
      </c>
      <c r="F66" s="492">
        <v>-145992.24</v>
      </c>
      <c r="G66" s="487">
        <v>0</v>
      </c>
      <c r="H66" s="492" t="s">
        <v>270</v>
      </c>
      <c r="I66" s="513">
        <v>206400</v>
      </c>
      <c r="J66" s="511">
        <v>1</v>
      </c>
      <c r="K66" s="558">
        <v>0</v>
      </c>
      <c r="L66" s="559">
        <v>0</v>
      </c>
      <c r="M66" s="487">
        <v>300</v>
      </c>
      <c r="N66" s="487">
        <v>0</v>
      </c>
      <c r="O66" s="487">
        <v>375</v>
      </c>
      <c r="P66" s="487">
        <v>0</v>
      </c>
      <c r="Q66" s="487">
        <v>350</v>
      </c>
      <c r="R66" s="487">
        <v>0</v>
      </c>
      <c r="S66" s="487">
        <v>0</v>
      </c>
      <c r="T66" s="492">
        <v>688879.9</v>
      </c>
      <c r="U66" s="492">
        <v>1035.9100000000001</v>
      </c>
      <c r="V66" s="492" t="s">
        <v>182</v>
      </c>
      <c r="W66" s="492" t="s">
        <v>182</v>
      </c>
      <c r="X66" s="492" t="s">
        <v>82</v>
      </c>
      <c r="Y66" s="492">
        <v>-876232.41</v>
      </c>
      <c r="Z66" s="492">
        <v>255104</v>
      </c>
      <c r="AA66" s="492"/>
      <c r="AB66" s="492">
        <v>-41200</v>
      </c>
      <c r="AC66" s="487">
        <v>3500</v>
      </c>
      <c r="AD66" s="536">
        <v>3473.79</v>
      </c>
      <c r="AE66" s="487">
        <v>0</v>
      </c>
      <c r="AF66" s="492">
        <v>0</v>
      </c>
      <c r="AG66" s="487">
        <v>15000</v>
      </c>
      <c r="AH66" s="516">
        <v>4842.8599999999997</v>
      </c>
      <c r="AI66" s="492">
        <v>526892.15</v>
      </c>
      <c r="AJ66" s="492">
        <v>465838</v>
      </c>
      <c r="AK66" s="492">
        <v>-61054.150000000023</v>
      </c>
      <c r="AL66" s="492">
        <v>81135.490000000005</v>
      </c>
      <c r="AM66" s="492">
        <v>546973.49</v>
      </c>
      <c r="AN66" s="492">
        <v>342407.51607999997</v>
      </c>
      <c r="AO66" s="492">
        <v>204565.97391999996</v>
      </c>
      <c r="AP66" s="519">
        <v>0.73503560482399466</v>
      </c>
      <c r="AQ66" s="519">
        <v>0.6260038600408222</v>
      </c>
      <c r="AR66" s="493">
        <v>172734.70837477362</v>
      </c>
      <c r="AS66" s="1072">
        <v>23.447818399999999</v>
      </c>
      <c r="AT66" s="490" t="s">
        <v>24</v>
      </c>
    </row>
    <row r="67" spans="1:46">
      <c r="A67" s="474">
        <v>13073036</v>
      </c>
      <c r="B67" s="473">
        <v>5358</v>
      </c>
      <c r="C67" s="473" t="s">
        <v>90</v>
      </c>
      <c r="D67" s="547">
        <v>340</v>
      </c>
      <c r="E67" s="547">
        <v>-43500</v>
      </c>
      <c r="F67" s="549">
        <v>17637.64</v>
      </c>
      <c r="G67" s="547">
        <v>1</v>
      </c>
      <c r="H67" s="549">
        <v>20983.07</v>
      </c>
      <c r="I67" s="553"/>
      <c r="J67" s="547">
        <v>1</v>
      </c>
      <c r="K67" s="946" t="s">
        <v>212</v>
      </c>
      <c r="L67" s="947"/>
      <c r="M67" s="552">
        <v>300</v>
      </c>
      <c r="N67" s="547">
        <v>0</v>
      </c>
      <c r="O67" s="552">
        <v>375</v>
      </c>
      <c r="P67" s="547">
        <v>0</v>
      </c>
      <c r="Q67" s="552">
        <v>340</v>
      </c>
      <c r="R67" s="547">
        <v>0</v>
      </c>
      <c r="S67" s="547">
        <v>0</v>
      </c>
      <c r="T67" s="549">
        <v>0</v>
      </c>
      <c r="U67" s="549">
        <v>0</v>
      </c>
      <c r="V67" s="548" t="s">
        <v>28</v>
      </c>
      <c r="W67" s="548" t="s">
        <v>28</v>
      </c>
      <c r="X67" s="504" t="s">
        <v>28</v>
      </c>
      <c r="Y67" s="492">
        <v>15678.97</v>
      </c>
      <c r="Z67" s="492">
        <v>20983.07</v>
      </c>
      <c r="AA67" s="492"/>
      <c r="AB67" s="492">
        <v>257691.51</v>
      </c>
      <c r="AC67" s="547">
        <v>2000</v>
      </c>
      <c r="AD67" s="555">
        <v>1933.75</v>
      </c>
      <c r="AE67" s="547">
        <v>0</v>
      </c>
      <c r="AF67" s="549">
        <v>0</v>
      </c>
      <c r="AG67" s="547">
        <v>0</v>
      </c>
      <c r="AH67" s="549">
        <v>0</v>
      </c>
      <c r="AI67" s="549">
        <v>115569.52</v>
      </c>
      <c r="AJ67" s="549">
        <v>134676.81</v>
      </c>
      <c r="AK67" s="549">
        <v>19107.289999999994</v>
      </c>
      <c r="AL67" s="549">
        <v>142137.76999999999</v>
      </c>
      <c r="AM67" s="549">
        <v>276814.57999999996</v>
      </c>
      <c r="AN67" s="550">
        <v>113069.79</v>
      </c>
      <c r="AO67" s="550">
        <v>-120530.74999999999</v>
      </c>
      <c r="AP67" s="551">
        <v>0.83956391601493974</v>
      </c>
      <c r="AQ67" s="551">
        <v>0.40846761034046691</v>
      </c>
      <c r="AR67" s="489">
        <v>43763.46</v>
      </c>
      <c r="AS67" s="594">
        <v>17.989999999999998</v>
      </c>
      <c r="AT67" s="490">
        <v>12.93</v>
      </c>
    </row>
    <row r="68" spans="1:46">
      <c r="A68" s="474">
        <v>13073041</v>
      </c>
      <c r="B68" s="473">
        <v>5358</v>
      </c>
      <c r="C68" s="473" t="s">
        <v>91</v>
      </c>
      <c r="D68" s="547">
        <v>483</v>
      </c>
      <c r="E68" s="547">
        <v>-200700</v>
      </c>
      <c r="F68" s="549">
        <v>-147039.23000000001</v>
      </c>
      <c r="G68" s="547">
        <v>0</v>
      </c>
      <c r="H68" s="553"/>
      <c r="I68" s="549">
        <v>-383145.56</v>
      </c>
      <c r="J68" s="547">
        <v>1</v>
      </c>
      <c r="K68" s="948"/>
      <c r="L68" s="869"/>
      <c r="M68" s="552">
        <v>325</v>
      </c>
      <c r="N68" s="547">
        <v>0</v>
      </c>
      <c r="O68" s="552">
        <v>410</v>
      </c>
      <c r="P68" s="547">
        <v>0</v>
      </c>
      <c r="Q68" s="552">
        <v>366</v>
      </c>
      <c r="R68" s="547">
        <v>0</v>
      </c>
      <c r="S68" s="547">
        <v>0</v>
      </c>
      <c r="T68" s="549">
        <v>223951</v>
      </c>
      <c r="U68" s="549">
        <v>463.66666666666669</v>
      </c>
      <c r="V68" s="548" t="s">
        <v>28</v>
      </c>
      <c r="W68" s="548" t="s">
        <v>28</v>
      </c>
      <c r="X68" s="504" t="s">
        <v>28</v>
      </c>
      <c r="Y68" s="492">
        <v>-45414.879999999997</v>
      </c>
      <c r="Z68" s="492">
        <v>-383145.56</v>
      </c>
      <c r="AA68" s="492"/>
      <c r="AB68" s="492">
        <v>110574.7</v>
      </c>
      <c r="AC68" s="547">
        <v>4400</v>
      </c>
      <c r="AD68" s="555">
        <v>4505</v>
      </c>
      <c r="AE68" s="547">
        <v>0</v>
      </c>
      <c r="AF68" s="549">
        <v>0</v>
      </c>
      <c r="AG68" s="547">
        <v>0</v>
      </c>
      <c r="AH68" s="549">
        <v>0</v>
      </c>
      <c r="AI68" s="549">
        <v>279865.56</v>
      </c>
      <c r="AJ68" s="549">
        <v>167598</v>
      </c>
      <c r="AK68" s="549">
        <v>-112267.56</v>
      </c>
      <c r="AL68" s="549">
        <v>123014.3</v>
      </c>
      <c r="AM68" s="549">
        <v>290612.3</v>
      </c>
      <c r="AN68" s="550">
        <v>203146.19</v>
      </c>
      <c r="AO68" s="550">
        <v>-158562.49</v>
      </c>
      <c r="AP68" s="551">
        <v>1.2121039033878687</v>
      </c>
      <c r="AQ68" s="551">
        <v>0.69902818979100334</v>
      </c>
      <c r="AR68" s="489">
        <v>78627.360000000001</v>
      </c>
      <c r="AS68" s="594">
        <v>17.989999999999998</v>
      </c>
      <c r="AT68" s="490">
        <v>2.0299999999999998</v>
      </c>
    </row>
    <row r="69" spans="1:46">
      <c r="A69" s="474">
        <v>13073047</v>
      </c>
      <c r="B69" s="473">
        <v>5358</v>
      </c>
      <c r="C69" s="473" t="s">
        <v>92</v>
      </c>
      <c r="D69" s="547">
        <v>315</v>
      </c>
      <c r="E69" s="547">
        <v>-59800</v>
      </c>
      <c r="F69" s="549">
        <v>-45552.36</v>
      </c>
      <c r="G69" s="547">
        <v>0</v>
      </c>
      <c r="H69" s="553"/>
      <c r="I69" s="549">
        <v>-38502.730000000003</v>
      </c>
      <c r="J69" s="547">
        <v>1</v>
      </c>
      <c r="K69" s="948"/>
      <c r="L69" s="869"/>
      <c r="M69" s="552">
        <v>320</v>
      </c>
      <c r="N69" s="547">
        <v>0</v>
      </c>
      <c r="O69" s="552">
        <v>380</v>
      </c>
      <c r="P69" s="547">
        <v>0</v>
      </c>
      <c r="Q69" s="552">
        <v>350</v>
      </c>
      <c r="R69" s="547">
        <v>0</v>
      </c>
      <c r="S69" s="547">
        <v>0</v>
      </c>
      <c r="T69" s="549">
        <v>0</v>
      </c>
      <c r="U69" s="549">
        <v>0</v>
      </c>
      <c r="V69" s="548" t="s">
        <v>32</v>
      </c>
      <c r="W69" s="548" t="s">
        <v>28</v>
      </c>
      <c r="X69" s="504" t="s">
        <v>28</v>
      </c>
      <c r="Y69" s="492">
        <v>-52151.28</v>
      </c>
      <c r="Z69" s="492">
        <v>-38502.730000000003</v>
      </c>
      <c r="AA69" s="492"/>
      <c r="AB69" s="492">
        <v>205081.84</v>
      </c>
      <c r="AC69" s="547">
        <v>1900</v>
      </c>
      <c r="AD69" s="555">
        <v>1902.07</v>
      </c>
      <c r="AE69" s="547">
        <v>0</v>
      </c>
      <c r="AF69" s="549">
        <v>0</v>
      </c>
      <c r="AG69" s="547">
        <v>0</v>
      </c>
      <c r="AH69" s="549">
        <v>0</v>
      </c>
      <c r="AI69" s="549">
        <v>126434.94</v>
      </c>
      <c r="AJ69" s="549">
        <v>125335.7</v>
      </c>
      <c r="AK69" s="549">
        <v>-1099.2400000000052</v>
      </c>
      <c r="AL69" s="549">
        <v>106345.94</v>
      </c>
      <c r="AM69" s="549">
        <v>231681.64</v>
      </c>
      <c r="AN69" s="550">
        <v>113434.12</v>
      </c>
      <c r="AO69" s="550">
        <v>-94444.36</v>
      </c>
      <c r="AP69" s="551">
        <v>0.90504237818913524</v>
      </c>
      <c r="AQ69" s="551">
        <v>0.48961203831257405</v>
      </c>
      <c r="AR69" s="489">
        <v>43904.47</v>
      </c>
      <c r="AS69" s="594">
        <v>17.989999999999998</v>
      </c>
      <c r="AT69" s="490">
        <v>4.71</v>
      </c>
    </row>
    <row r="70" spans="1:46">
      <c r="A70" s="474">
        <v>13073054</v>
      </c>
      <c r="B70" s="473">
        <v>5358</v>
      </c>
      <c r="C70" s="473" t="s">
        <v>93</v>
      </c>
      <c r="D70" s="547">
        <v>783</v>
      </c>
      <c r="E70" s="547">
        <v>-90600</v>
      </c>
      <c r="F70" s="549">
        <v>52067.38</v>
      </c>
      <c r="G70" s="547">
        <v>1</v>
      </c>
      <c r="H70" s="549">
        <v>38002.68</v>
      </c>
      <c r="I70" s="553"/>
      <c r="J70" s="547">
        <v>1</v>
      </c>
      <c r="K70" s="948"/>
      <c r="L70" s="869"/>
      <c r="M70" s="552">
        <v>300</v>
      </c>
      <c r="N70" s="547">
        <v>0</v>
      </c>
      <c r="O70" s="552">
        <v>380</v>
      </c>
      <c r="P70" s="547">
        <v>0</v>
      </c>
      <c r="Q70" s="552">
        <v>350</v>
      </c>
      <c r="R70" s="547">
        <v>0</v>
      </c>
      <c r="S70" s="547">
        <v>0</v>
      </c>
      <c r="T70" s="549">
        <v>0</v>
      </c>
      <c r="U70" s="549">
        <v>0</v>
      </c>
      <c r="V70" s="548" t="s">
        <v>28</v>
      </c>
      <c r="W70" s="548" t="s">
        <v>28</v>
      </c>
      <c r="X70" s="504" t="s">
        <v>28</v>
      </c>
      <c r="Y70" s="492">
        <v>99915.48</v>
      </c>
      <c r="Z70" s="492">
        <v>38002.68</v>
      </c>
      <c r="AA70" s="492"/>
      <c r="AB70" s="492">
        <v>2725726.02</v>
      </c>
      <c r="AC70" s="547">
        <v>3300</v>
      </c>
      <c r="AD70" s="555">
        <v>3477</v>
      </c>
      <c r="AE70" s="547">
        <v>0</v>
      </c>
      <c r="AF70" s="549">
        <v>0</v>
      </c>
      <c r="AG70" s="547">
        <v>0</v>
      </c>
      <c r="AH70" s="549">
        <v>0</v>
      </c>
      <c r="AI70" s="549">
        <v>1650872.74</v>
      </c>
      <c r="AJ70" s="549">
        <v>1696022.81</v>
      </c>
      <c r="AK70" s="549">
        <v>45150.070000000065</v>
      </c>
      <c r="AL70" s="549">
        <v>0</v>
      </c>
      <c r="AM70" s="549">
        <v>1696022.81</v>
      </c>
      <c r="AN70" s="550">
        <v>671881.87</v>
      </c>
      <c r="AO70" s="550">
        <v>1024140.9400000001</v>
      </c>
      <c r="AP70" s="551">
        <v>0.39615143501519295</v>
      </c>
      <c r="AQ70" s="551">
        <v>0.39615143501519295</v>
      </c>
      <c r="AR70" s="489">
        <v>260046.16</v>
      </c>
      <c r="AS70" s="594">
        <v>17.989999999999998</v>
      </c>
      <c r="AT70" s="490">
        <v>1.81</v>
      </c>
    </row>
    <row r="71" spans="1:46">
      <c r="A71" s="474">
        <v>13073058</v>
      </c>
      <c r="B71" s="473">
        <v>5358</v>
      </c>
      <c r="C71" s="473" t="s">
        <v>94</v>
      </c>
      <c r="D71" s="547">
        <v>320</v>
      </c>
      <c r="E71" s="547">
        <v>-114000</v>
      </c>
      <c r="F71" s="549">
        <v>2708.85</v>
      </c>
      <c r="G71" s="547">
        <v>1</v>
      </c>
      <c r="H71" s="553"/>
      <c r="I71" s="549">
        <v>-5233.22</v>
      </c>
      <c r="J71" s="547">
        <v>1</v>
      </c>
      <c r="K71" s="948"/>
      <c r="L71" s="869"/>
      <c r="M71" s="552">
        <v>310</v>
      </c>
      <c r="N71" s="547">
        <v>0</v>
      </c>
      <c r="O71" s="552">
        <v>375</v>
      </c>
      <c r="P71" s="547">
        <v>0</v>
      </c>
      <c r="Q71" s="552">
        <v>340</v>
      </c>
      <c r="R71" s="547">
        <v>0</v>
      </c>
      <c r="S71" s="547">
        <v>0</v>
      </c>
      <c r="T71" s="549">
        <v>15515.44</v>
      </c>
      <c r="U71" s="549">
        <v>48.485750000000003</v>
      </c>
      <c r="V71" s="548" t="s">
        <v>28</v>
      </c>
      <c r="W71" s="548" t="s">
        <v>28</v>
      </c>
      <c r="X71" s="504" t="s">
        <v>28</v>
      </c>
      <c r="Y71" s="492">
        <v>21898.959999999999</v>
      </c>
      <c r="Z71" s="492">
        <v>-5233.22</v>
      </c>
      <c r="AA71" s="492"/>
      <c r="AB71" s="492">
        <v>237939.47</v>
      </c>
      <c r="AC71" s="547">
        <v>2500</v>
      </c>
      <c r="AD71" s="555">
        <v>2307.09</v>
      </c>
      <c r="AE71" s="547">
        <v>0</v>
      </c>
      <c r="AF71" s="549">
        <v>0</v>
      </c>
      <c r="AG71" s="547">
        <v>5200</v>
      </c>
      <c r="AH71" s="556">
        <v>5100</v>
      </c>
      <c r="AI71" s="549">
        <v>129774.66</v>
      </c>
      <c r="AJ71" s="549">
        <v>141306.06</v>
      </c>
      <c r="AK71" s="549">
        <v>11531.399999999994</v>
      </c>
      <c r="AL71" s="549">
        <v>103147.29999999999</v>
      </c>
      <c r="AM71" s="549">
        <v>244453.36</v>
      </c>
      <c r="AN71" s="550">
        <v>111731.13</v>
      </c>
      <c r="AO71" s="550">
        <v>-73572.37</v>
      </c>
      <c r="AP71" s="551">
        <v>0.79070303141988396</v>
      </c>
      <c r="AQ71" s="551">
        <v>0.45706522503924679</v>
      </c>
      <c r="AR71" s="489">
        <v>43245.33</v>
      </c>
      <c r="AS71" s="594">
        <v>17.989999999999998</v>
      </c>
      <c r="AT71" s="490">
        <v>2.73</v>
      </c>
    </row>
    <row r="72" spans="1:46">
      <c r="A72" s="474">
        <v>13073060</v>
      </c>
      <c r="B72" s="473">
        <v>5358</v>
      </c>
      <c r="C72" s="473" t="s">
        <v>95</v>
      </c>
      <c r="D72" s="547">
        <v>1814</v>
      </c>
      <c r="E72" s="547">
        <v>-514200</v>
      </c>
      <c r="F72" s="549">
        <v>32933.42</v>
      </c>
      <c r="G72" s="547">
        <v>1</v>
      </c>
      <c r="H72" s="549">
        <v>446070.96</v>
      </c>
      <c r="I72" s="553"/>
      <c r="J72" s="547">
        <v>1</v>
      </c>
      <c r="K72" s="948"/>
      <c r="L72" s="869"/>
      <c r="M72" s="552">
        <v>325</v>
      </c>
      <c r="N72" s="547">
        <v>0</v>
      </c>
      <c r="O72" s="552">
        <v>365</v>
      </c>
      <c r="P72" s="547">
        <v>0</v>
      </c>
      <c r="Q72" s="552">
        <v>330</v>
      </c>
      <c r="R72" s="547">
        <v>0</v>
      </c>
      <c r="S72" s="547">
        <v>0</v>
      </c>
      <c r="T72" s="554">
        <v>80700.5</v>
      </c>
      <c r="U72" s="549">
        <v>44.48759647188534</v>
      </c>
      <c r="V72" s="548" t="s">
        <v>32</v>
      </c>
      <c r="W72" s="548" t="s">
        <v>28</v>
      </c>
      <c r="X72" s="504" t="s">
        <v>28</v>
      </c>
      <c r="Y72" s="492">
        <v>240148.84</v>
      </c>
      <c r="Z72" s="492">
        <v>446137.54</v>
      </c>
      <c r="AA72" s="492"/>
      <c r="AB72" s="492">
        <v>1514586.57</v>
      </c>
      <c r="AC72" s="547">
        <v>10800</v>
      </c>
      <c r="AD72" s="555">
        <v>10229.18</v>
      </c>
      <c r="AE72" s="547">
        <v>0</v>
      </c>
      <c r="AF72" s="549">
        <v>0</v>
      </c>
      <c r="AG72" s="547">
        <v>0</v>
      </c>
      <c r="AH72" s="549">
        <v>0</v>
      </c>
      <c r="AI72" s="549">
        <v>1204434.1499999999</v>
      </c>
      <c r="AJ72" s="549">
        <v>1202009.49</v>
      </c>
      <c r="AK72" s="549">
        <v>-2424.6599999999162</v>
      </c>
      <c r="AL72" s="549">
        <v>358632.91</v>
      </c>
      <c r="AM72" s="549">
        <v>1560642.4</v>
      </c>
      <c r="AN72" s="550">
        <v>791432</v>
      </c>
      <c r="AO72" s="550">
        <v>51944.580000000075</v>
      </c>
      <c r="AP72" s="551">
        <v>0.65842408615259773</v>
      </c>
      <c r="AQ72" s="551">
        <v>0.50711937596979295</v>
      </c>
      <c r="AR72" s="489">
        <v>306322.33</v>
      </c>
      <c r="AS72" s="594">
        <v>17.989999999999998</v>
      </c>
      <c r="AT72" s="490">
        <v>1.48</v>
      </c>
    </row>
    <row r="73" spans="1:46">
      <c r="A73" s="474">
        <v>13073061</v>
      </c>
      <c r="B73" s="473">
        <v>5358</v>
      </c>
      <c r="C73" s="473" t="s">
        <v>96</v>
      </c>
      <c r="D73" s="547">
        <v>777</v>
      </c>
      <c r="E73" s="547">
        <v>-58000</v>
      </c>
      <c r="F73" s="549">
        <v>118983.13</v>
      </c>
      <c r="G73" s="547">
        <v>1</v>
      </c>
      <c r="H73" s="549">
        <v>87984.72</v>
      </c>
      <c r="I73" s="553"/>
      <c r="J73" s="547">
        <v>1</v>
      </c>
      <c r="K73" s="948"/>
      <c r="L73" s="869"/>
      <c r="M73" s="552">
        <v>286</v>
      </c>
      <c r="N73" s="547">
        <v>1</v>
      </c>
      <c r="O73" s="552">
        <v>365</v>
      </c>
      <c r="P73" s="547">
        <v>0</v>
      </c>
      <c r="Q73" s="552">
        <v>330</v>
      </c>
      <c r="R73" s="547">
        <v>0</v>
      </c>
      <c r="S73" s="547">
        <v>0</v>
      </c>
      <c r="T73" s="549">
        <v>3828.72</v>
      </c>
      <c r="U73" s="549">
        <v>4.927567567567567</v>
      </c>
      <c r="V73" s="548" t="s">
        <v>32</v>
      </c>
      <c r="W73" s="548" t="s">
        <v>28</v>
      </c>
      <c r="X73" s="504" t="s">
        <v>28</v>
      </c>
      <c r="Y73" s="492">
        <v>53571.83</v>
      </c>
      <c r="Z73" s="492">
        <v>87984.72</v>
      </c>
      <c r="AA73" s="492"/>
      <c r="AB73" s="492">
        <v>439755.95</v>
      </c>
      <c r="AC73" s="547">
        <v>6200</v>
      </c>
      <c r="AD73" s="555">
        <v>5500</v>
      </c>
      <c r="AE73" s="547">
        <v>0</v>
      </c>
      <c r="AF73" s="549">
        <v>0</v>
      </c>
      <c r="AG73" s="547">
        <v>0</v>
      </c>
      <c r="AH73" s="549">
        <v>0</v>
      </c>
      <c r="AI73" s="549">
        <v>418982.03</v>
      </c>
      <c r="AJ73" s="549">
        <v>558133.05000000005</v>
      </c>
      <c r="AK73" s="549">
        <v>139151.02000000002</v>
      </c>
      <c r="AL73" s="549">
        <v>202037.13</v>
      </c>
      <c r="AM73" s="549">
        <v>760170.18</v>
      </c>
      <c r="AN73" s="550">
        <v>297858.83</v>
      </c>
      <c r="AO73" s="550">
        <v>58237.090000000026</v>
      </c>
      <c r="AP73" s="551">
        <v>0.53366993766092152</v>
      </c>
      <c r="AQ73" s="551">
        <v>0.39183177377465661</v>
      </c>
      <c r="AR73" s="489">
        <v>115285.72</v>
      </c>
      <c r="AS73" s="594">
        <v>17.989999999999998</v>
      </c>
      <c r="AT73" s="490">
        <v>3.89</v>
      </c>
    </row>
    <row r="74" spans="1:46">
      <c r="A74" s="474">
        <v>13073087</v>
      </c>
      <c r="B74" s="473">
        <v>5358</v>
      </c>
      <c r="C74" s="473" t="s">
        <v>97</v>
      </c>
      <c r="D74" s="547">
        <v>2630</v>
      </c>
      <c r="E74" s="547">
        <v>-339700</v>
      </c>
      <c r="F74" s="549">
        <v>-266629.65999999997</v>
      </c>
      <c r="G74" s="547">
        <v>0</v>
      </c>
      <c r="H74" s="553"/>
      <c r="I74" s="549">
        <v>-253037</v>
      </c>
      <c r="J74" s="547">
        <v>1</v>
      </c>
      <c r="K74" s="948"/>
      <c r="L74" s="869"/>
      <c r="M74" s="552">
        <v>400</v>
      </c>
      <c r="N74" s="547">
        <v>0</v>
      </c>
      <c r="O74" s="552">
        <v>375</v>
      </c>
      <c r="P74" s="547">
        <v>0</v>
      </c>
      <c r="Q74" s="552">
        <v>340</v>
      </c>
      <c r="R74" s="547">
        <v>0</v>
      </c>
      <c r="S74" s="547">
        <v>0</v>
      </c>
      <c r="T74" s="549">
        <v>589742.57999999996</v>
      </c>
      <c r="U74" s="549">
        <v>224.23672243346007</v>
      </c>
      <c r="V74" s="548" t="s">
        <v>32</v>
      </c>
      <c r="W74" s="548" t="s">
        <v>28</v>
      </c>
      <c r="X74" s="504" t="s">
        <v>28</v>
      </c>
      <c r="Y74" s="492">
        <v>-138730.88</v>
      </c>
      <c r="Z74" s="492">
        <v>-253037</v>
      </c>
      <c r="AA74" s="492"/>
      <c r="AB74" s="492">
        <v>223256.05</v>
      </c>
      <c r="AC74" s="547">
        <v>13900</v>
      </c>
      <c r="AD74" s="555">
        <v>15100.12</v>
      </c>
      <c r="AE74" s="547">
        <v>0</v>
      </c>
      <c r="AF74" s="549">
        <v>0</v>
      </c>
      <c r="AG74" s="547">
        <v>0</v>
      </c>
      <c r="AH74" s="549">
        <v>0</v>
      </c>
      <c r="AI74" s="549">
        <v>1496472.6</v>
      </c>
      <c r="AJ74" s="549">
        <v>1346573.73</v>
      </c>
      <c r="AK74" s="549">
        <v>-149898.87000000011</v>
      </c>
      <c r="AL74" s="549">
        <v>661329.57000000007</v>
      </c>
      <c r="AM74" s="549">
        <v>2007903.3</v>
      </c>
      <c r="AN74" s="550">
        <v>1027247.81</v>
      </c>
      <c r="AO74" s="550">
        <v>-342003.65000000014</v>
      </c>
      <c r="AP74" s="551">
        <v>0.76286042651374175</v>
      </c>
      <c r="AQ74" s="551">
        <v>0.51160223203976007</v>
      </c>
      <c r="AR74" s="489">
        <v>397594.41</v>
      </c>
      <c r="AS74" s="594">
        <v>17.989999999999998</v>
      </c>
      <c r="AT74" s="490">
        <v>5.51</v>
      </c>
    </row>
    <row r="75" spans="1:46">
      <c r="A75" s="474">
        <v>13073099</v>
      </c>
      <c r="B75" s="473">
        <v>5358</v>
      </c>
      <c r="C75" s="473" t="s">
        <v>98</v>
      </c>
      <c r="D75" s="547">
        <v>879</v>
      </c>
      <c r="E75" s="547">
        <v>30600</v>
      </c>
      <c r="F75" s="549">
        <v>291004.46999999997</v>
      </c>
      <c r="G75" s="547">
        <v>1</v>
      </c>
      <c r="H75" s="549">
        <v>351402.73</v>
      </c>
      <c r="I75" s="553"/>
      <c r="J75" s="547">
        <v>0</v>
      </c>
      <c r="K75" s="948"/>
      <c r="L75" s="869"/>
      <c r="M75" s="552">
        <v>325</v>
      </c>
      <c r="N75" s="547">
        <v>0</v>
      </c>
      <c r="O75" s="552">
        <v>350</v>
      </c>
      <c r="P75" s="547">
        <v>1</v>
      </c>
      <c r="Q75" s="552">
        <v>400</v>
      </c>
      <c r="R75" s="547">
        <v>0</v>
      </c>
      <c r="S75" s="547">
        <v>0</v>
      </c>
      <c r="T75" s="549">
        <v>567951.81000000006</v>
      </c>
      <c r="U75" s="549">
        <v>646.13402730375435</v>
      </c>
      <c r="V75" s="548" t="s">
        <v>32</v>
      </c>
      <c r="W75" s="548" t="s">
        <v>28</v>
      </c>
      <c r="X75" s="504" t="s">
        <v>28</v>
      </c>
      <c r="Y75" s="492">
        <v>275344.64000000001</v>
      </c>
      <c r="Z75" s="492">
        <v>351402.73</v>
      </c>
      <c r="AA75" s="492"/>
      <c r="AB75" s="492">
        <v>-1440440.3</v>
      </c>
      <c r="AC75" s="547">
        <v>3900</v>
      </c>
      <c r="AD75" s="555">
        <v>3653.75</v>
      </c>
      <c r="AE75" s="547">
        <v>0</v>
      </c>
      <c r="AF75" s="549">
        <v>0</v>
      </c>
      <c r="AG75" s="547">
        <v>0</v>
      </c>
      <c r="AH75" s="549">
        <v>0</v>
      </c>
      <c r="AI75" s="549">
        <v>959254.03</v>
      </c>
      <c r="AJ75" s="549">
        <v>1142359.04</v>
      </c>
      <c r="AK75" s="549">
        <v>183105.01</v>
      </c>
      <c r="AL75" s="549">
        <v>0</v>
      </c>
      <c r="AM75" s="549">
        <v>1142359.04</v>
      </c>
      <c r="AN75" s="550">
        <v>445861.27</v>
      </c>
      <c r="AO75" s="550">
        <v>696497.77</v>
      </c>
      <c r="AP75" s="551">
        <v>0.390298719043708</v>
      </c>
      <c r="AQ75" s="551">
        <v>0.390298719043708</v>
      </c>
      <c r="AR75" s="489">
        <v>172569.8</v>
      </c>
      <c r="AS75" s="594">
        <v>17.989999999999998</v>
      </c>
      <c r="AT75" s="490">
        <v>0.91</v>
      </c>
    </row>
    <row r="76" spans="1:46">
      <c r="A76" s="474">
        <v>13073104</v>
      </c>
      <c r="B76" s="473">
        <v>5358</v>
      </c>
      <c r="C76" s="473" t="s">
        <v>99</v>
      </c>
      <c r="D76" s="547">
        <v>1073</v>
      </c>
      <c r="E76" s="547">
        <v>-239000</v>
      </c>
      <c r="F76" s="549">
        <v>-55675.93</v>
      </c>
      <c r="G76" s="547">
        <v>0</v>
      </c>
      <c r="H76" s="553"/>
      <c r="I76" s="549">
        <v>-73895.789999999994</v>
      </c>
      <c r="J76" s="547">
        <v>1</v>
      </c>
      <c r="K76" s="949"/>
      <c r="L76" s="871"/>
      <c r="M76" s="552">
        <v>286</v>
      </c>
      <c r="N76" s="547">
        <v>1</v>
      </c>
      <c r="O76" s="552">
        <v>365</v>
      </c>
      <c r="P76" s="547">
        <v>0</v>
      </c>
      <c r="Q76" s="552">
        <v>330</v>
      </c>
      <c r="R76" s="547">
        <v>0</v>
      </c>
      <c r="S76" s="547">
        <v>0</v>
      </c>
      <c r="T76" s="549">
        <v>0</v>
      </c>
      <c r="U76" s="549">
        <v>0</v>
      </c>
      <c r="V76" s="548" t="s">
        <v>28</v>
      </c>
      <c r="W76" s="548" t="s">
        <v>28</v>
      </c>
      <c r="X76" s="504" t="s">
        <v>28</v>
      </c>
      <c r="Y76" s="492">
        <v>-98362.72</v>
      </c>
      <c r="Z76" s="492">
        <v>-73895.789999999994</v>
      </c>
      <c r="AA76" s="492"/>
      <c r="AB76" s="492">
        <v>1050657.21</v>
      </c>
      <c r="AC76" s="547">
        <v>4500</v>
      </c>
      <c r="AD76" s="555">
        <v>5022.93</v>
      </c>
      <c r="AE76" s="547">
        <v>0</v>
      </c>
      <c r="AF76" s="549">
        <v>0</v>
      </c>
      <c r="AG76" s="547">
        <v>0</v>
      </c>
      <c r="AH76" s="556">
        <v>0</v>
      </c>
      <c r="AI76" s="549">
        <v>562263.05000000005</v>
      </c>
      <c r="AJ76" s="549">
        <v>513146.4</v>
      </c>
      <c r="AK76" s="549">
        <v>-49116.650000000023</v>
      </c>
      <c r="AL76" s="549">
        <v>293496.21999999997</v>
      </c>
      <c r="AM76" s="549">
        <v>806642.62</v>
      </c>
      <c r="AN76" s="550">
        <v>401597.57</v>
      </c>
      <c r="AO76" s="550">
        <v>-181947.38999999996</v>
      </c>
      <c r="AP76" s="551">
        <v>0.78261792346199832</v>
      </c>
      <c r="AQ76" s="551">
        <v>0.49786306852965445</v>
      </c>
      <c r="AR76" s="489">
        <v>155437.60999999999</v>
      </c>
      <c r="AS76" s="594">
        <v>17.989999999999998</v>
      </c>
      <c r="AT76" s="490">
        <v>3.48</v>
      </c>
    </row>
    <row r="77" spans="1:46">
      <c r="A77" s="474">
        <v>13073004</v>
      </c>
      <c r="B77" s="473">
        <v>5359</v>
      </c>
      <c r="C77" s="473" t="s">
        <v>100</v>
      </c>
      <c r="D77" s="487">
        <v>922</v>
      </c>
      <c r="E77" s="487">
        <v>167000</v>
      </c>
      <c r="F77" s="492">
        <v>56879.58</v>
      </c>
      <c r="G77" s="487">
        <v>0</v>
      </c>
      <c r="H77" s="492">
        <v>0</v>
      </c>
      <c r="I77" s="492">
        <v>-41024.410000000003</v>
      </c>
      <c r="J77" s="487">
        <v>0</v>
      </c>
      <c r="K77" s="487">
        <v>0</v>
      </c>
      <c r="L77" s="492">
        <v>0</v>
      </c>
      <c r="M77" s="487">
        <v>300</v>
      </c>
      <c r="N77" s="487">
        <v>0</v>
      </c>
      <c r="O77" s="487">
        <v>400</v>
      </c>
      <c r="P77" s="487">
        <v>0</v>
      </c>
      <c r="Q77" s="487">
        <v>400</v>
      </c>
      <c r="R77" s="487">
        <v>0</v>
      </c>
      <c r="S77" s="487">
        <v>0</v>
      </c>
      <c r="T77" s="492">
        <v>1163538.6000000001</v>
      </c>
      <c r="U77" s="492">
        <v>1220.9219307450157</v>
      </c>
      <c r="V77" s="492" t="s">
        <v>32</v>
      </c>
      <c r="W77" s="492" t="s">
        <v>28</v>
      </c>
      <c r="X77" s="492" t="s">
        <v>32</v>
      </c>
      <c r="Y77" s="504"/>
      <c r="Z77" s="504"/>
      <c r="AA77" s="504"/>
      <c r="AB77" s="504"/>
      <c r="AC77" s="487">
        <v>5700</v>
      </c>
      <c r="AD77" s="536">
        <v>5234.95</v>
      </c>
      <c r="AE77" s="487">
        <v>0</v>
      </c>
      <c r="AF77" s="492">
        <v>0</v>
      </c>
      <c r="AG77" s="487">
        <v>15100</v>
      </c>
      <c r="AH77" s="516">
        <v>19612.5</v>
      </c>
      <c r="AI77" s="521">
        <v>450830.63</v>
      </c>
      <c r="AJ77" s="492">
        <v>595244.97</v>
      </c>
      <c r="AK77" s="492">
        <v>144414.33999999997</v>
      </c>
      <c r="AL77" s="492">
        <v>272825.86</v>
      </c>
      <c r="AM77" s="492">
        <v>868070.83</v>
      </c>
      <c r="AN77" s="489">
        <v>337655.2</v>
      </c>
      <c r="AO77" s="489">
        <v>530415.62999999989</v>
      </c>
      <c r="AP77" s="485">
        <v>0.63658606742037382</v>
      </c>
      <c r="AQ77" s="485">
        <v>0.38897194598740292</v>
      </c>
      <c r="AR77" s="489">
        <v>249239.82</v>
      </c>
      <c r="AS77" s="806">
        <v>32.049999999999997</v>
      </c>
      <c r="AT77" s="490" t="s">
        <v>24</v>
      </c>
    </row>
    <row r="78" spans="1:46">
      <c r="A78" s="474">
        <v>13073013</v>
      </c>
      <c r="B78" s="473">
        <v>5359</v>
      </c>
      <c r="C78" s="473" t="s">
        <v>101</v>
      </c>
      <c r="D78" s="487">
        <v>611</v>
      </c>
      <c r="E78" s="487">
        <v>-143400</v>
      </c>
      <c r="F78" s="492">
        <v>427400.76</v>
      </c>
      <c r="G78" s="487">
        <v>1</v>
      </c>
      <c r="H78" s="492">
        <v>357357.51</v>
      </c>
      <c r="I78" s="492">
        <v>0</v>
      </c>
      <c r="J78" s="487">
        <v>1</v>
      </c>
      <c r="K78" s="487">
        <v>1</v>
      </c>
      <c r="L78" s="492">
        <v>2902355.96</v>
      </c>
      <c r="M78" s="487">
        <v>400</v>
      </c>
      <c r="N78" s="487">
        <v>0</v>
      </c>
      <c r="O78" s="487">
        <v>400</v>
      </c>
      <c r="P78" s="487">
        <v>0</v>
      </c>
      <c r="Q78" s="487">
        <v>350</v>
      </c>
      <c r="R78" s="487">
        <v>0</v>
      </c>
      <c r="S78" s="487">
        <v>0</v>
      </c>
      <c r="T78" s="492">
        <v>1076817.1000000001</v>
      </c>
      <c r="U78" s="492">
        <v>1720.1551118210864</v>
      </c>
      <c r="V78" s="492" t="s">
        <v>28</v>
      </c>
      <c r="W78" s="492" t="s">
        <v>28</v>
      </c>
      <c r="X78" s="492" t="s">
        <v>28</v>
      </c>
      <c r="Y78" s="504"/>
      <c r="Z78" s="504"/>
      <c r="AA78" s="504"/>
      <c r="AB78" s="504"/>
      <c r="AC78" s="487">
        <v>3800</v>
      </c>
      <c r="AD78" s="536">
        <v>3547</v>
      </c>
      <c r="AE78" s="487">
        <v>0</v>
      </c>
      <c r="AF78" s="492">
        <v>0</v>
      </c>
      <c r="AG78" s="487">
        <v>33000</v>
      </c>
      <c r="AH78" s="516">
        <v>60507.1</v>
      </c>
      <c r="AI78" s="489">
        <v>571475.92000000004</v>
      </c>
      <c r="AJ78" s="492">
        <v>908459.76</v>
      </c>
      <c r="AK78" s="492">
        <v>336983.83999999997</v>
      </c>
      <c r="AL78" s="492">
        <v>28382.1</v>
      </c>
      <c r="AM78" s="492">
        <v>936841.86</v>
      </c>
      <c r="AN78" s="489">
        <v>283789.46999999997</v>
      </c>
      <c r="AO78" s="489">
        <v>653052.39</v>
      </c>
      <c r="AP78" s="485">
        <v>0.43455850456346995</v>
      </c>
      <c r="AQ78" s="485">
        <v>0.30292142368617042</v>
      </c>
      <c r="AR78" s="489">
        <v>214006.06</v>
      </c>
      <c r="AS78" s="806">
        <v>32.049999999999997</v>
      </c>
      <c r="AT78" s="490" t="s">
        <v>24</v>
      </c>
    </row>
    <row r="79" spans="1:46">
      <c r="A79" s="474">
        <v>13073019</v>
      </c>
      <c r="B79" s="473">
        <v>5359</v>
      </c>
      <c r="C79" s="473" t="s">
        <v>102</v>
      </c>
      <c r="D79" s="487">
        <v>1154</v>
      </c>
      <c r="E79" s="487">
        <v>867600</v>
      </c>
      <c r="F79" s="492">
        <v>-44200.55</v>
      </c>
      <c r="G79" s="487">
        <v>1</v>
      </c>
      <c r="H79" s="492">
        <v>0</v>
      </c>
      <c r="I79" s="492">
        <v>205620.55</v>
      </c>
      <c r="J79" s="487">
        <v>0</v>
      </c>
      <c r="K79" s="487">
        <v>1</v>
      </c>
      <c r="L79" s="492">
        <v>882178.75</v>
      </c>
      <c r="M79" s="487">
        <v>300</v>
      </c>
      <c r="N79" s="487">
        <v>0</v>
      </c>
      <c r="O79" s="487">
        <v>350</v>
      </c>
      <c r="P79" s="487">
        <v>0</v>
      </c>
      <c r="Q79" s="487">
        <v>350</v>
      </c>
      <c r="R79" s="487">
        <v>0</v>
      </c>
      <c r="S79" s="487">
        <v>0</v>
      </c>
      <c r="T79" s="492">
        <v>2469560.9700000002</v>
      </c>
      <c r="U79" s="492">
        <v>2084.0176962025316</v>
      </c>
      <c r="V79" s="492" t="s">
        <v>28</v>
      </c>
      <c r="W79" s="492" t="s">
        <v>28</v>
      </c>
      <c r="X79" s="492" t="s">
        <v>28</v>
      </c>
      <c r="Y79" s="504"/>
      <c r="Z79" s="504"/>
      <c r="AA79" s="504"/>
      <c r="AB79" s="504"/>
      <c r="AC79" s="487">
        <v>5000</v>
      </c>
      <c r="AD79" s="536">
        <v>4479.49</v>
      </c>
      <c r="AE79" s="487">
        <v>0</v>
      </c>
      <c r="AF79" s="492">
        <v>0</v>
      </c>
      <c r="AG79" s="487">
        <v>41000</v>
      </c>
      <c r="AH79" s="516">
        <v>39784.6</v>
      </c>
      <c r="AI79" s="489">
        <v>863147.06</v>
      </c>
      <c r="AJ79" s="492">
        <v>1272756.3500000001</v>
      </c>
      <c r="AK79" s="492">
        <v>409609.29000000004</v>
      </c>
      <c r="AL79" s="492">
        <v>173497.73</v>
      </c>
      <c r="AM79" s="492">
        <v>1446254.08</v>
      </c>
      <c r="AN79" s="489">
        <v>493234.98</v>
      </c>
      <c r="AO79" s="489">
        <v>953019.10000000009</v>
      </c>
      <c r="AP79" s="485">
        <v>0.51754994207356386</v>
      </c>
      <c r="AQ79" s="485">
        <v>0.34104310357416584</v>
      </c>
      <c r="AR79" s="489">
        <v>351008.65</v>
      </c>
      <c r="AS79" s="806">
        <v>32.049999999999997</v>
      </c>
      <c r="AT79" s="490" t="s">
        <v>24</v>
      </c>
    </row>
    <row r="80" spans="1:46">
      <c r="A80" s="474">
        <v>13073030</v>
      </c>
      <c r="B80" s="473">
        <v>5359</v>
      </c>
      <c r="C80" s="473" t="s">
        <v>103</v>
      </c>
      <c r="D80" s="487">
        <v>959</v>
      </c>
      <c r="E80" s="487">
        <v>-419100</v>
      </c>
      <c r="F80" s="492">
        <v>580032.69999999995</v>
      </c>
      <c r="G80" s="487">
        <v>1</v>
      </c>
      <c r="H80" s="492">
        <v>511677.81</v>
      </c>
      <c r="I80" s="492">
        <v>0</v>
      </c>
      <c r="J80" s="487">
        <v>1</v>
      </c>
      <c r="K80" s="487">
        <v>1</v>
      </c>
      <c r="L80" s="492">
        <v>7195243.2400000002</v>
      </c>
      <c r="M80" s="487">
        <v>300</v>
      </c>
      <c r="N80" s="487">
        <v>0</v>
      </c>
      <c r="O80" s="487">
        <v>350</v>
      </c>
      <c r="P80" s="487">
        <v>0</v>
      </c>
      <c r="Q80" s="487">
        <v>300</v>
      </c>
      <c r="R80" s="487">
        <v>0</v>
      </c>
      <c r="S80" s="487">
        <v>0</v>
      </c>
      <c r="T80" s="492">
        <v>500788.21</v>
      </c>
      <c r="U80" s="492">
        <v>513.62893333333341</v>
      </c>
      <c r="V80" s="492" t="s">
        <v>28</v>
      </c>
      <c r="W80" s="492" t="s">
        <v>28</v>
      </c>
      <c r="X80" s="492" t="s">
        <v>28</v>
      </c>
      <c r="Y80" s="504"/>
      <c r="Z80" s="504"/>
      <c r="AA80" s="504"/>
      <c r="AB80" s="504"/>
      <c r="AC80" s="487">
        <v>2700</v>
      </c>
      <c r="AD80" s="536">
        <v>2671.09</v>
      </c>
      <c r="AE80" s="487">
        <v>0</v>
      </c>
      <c r="AF80" s="492">
        <v>0</v>
      </c>
      <c r="AG80" s="487">
        <v>65000</v>
      </c>
      <c r="AH80" s="516">
        <v>81326.25</v>
      </c>
      <c r="AI80" s="489">
        <v>649339.92000000004</v>
      </c>
      <c r="AJ80" s="492">
        <v>863966.54</v>
      </c>
      <c r="AK80" s="492">
        <v>214626.62</v>
      </c>
      <c r="AL80" s="492">
        <v>176081.84</v>
      </c>
      <c r="AM80" s="492">
        <v>1040048.38</v>
      </c>
      <c r="AN80" s="489">
        <v>404657.11</v>
      </c>
      <c r="AO80" s="489">
        <v>635391.27</v>
      </c>
      <c r="AP80" s="485">
        <v>0.63686287348581283</v>
      </c>
      <c r="AQ80" s="485">
        <v>0.38907527551747156</v>
      </c>
      <c r="AR80" s="489">
        <v>293067.36</v>
      </c>
      <c r="AS80" s="806">
        <v>32.049999999999997</v>
      </c>
      <c r="AT80" s="490" t="s">
        <v>24</v>
      </c>
    </row>
    <row r="81" spans="1:46">
      <c r="A81" s="474">
        <v>13073052</v>
      </c>
      <c r="B81" s="473">
        <v>5359</v>
      </c>
      <c r="C81" s="473" t="s">
        <v>104</v>
      </c>
      <c r="D81" s="487">
        <v>454</v>
      </c>
      <c r="E81" s="487">
        <v>-393800</v>
      </c>
      <c r="F81" s="492">
        <v>182844.27</v>
      </c>
      <c r="G81" s="487">
        <v>0</v>
      </c>
      <c r="H81" s="492">
        <v>0</v>
      </c>
      <c r="I81" s="492">
        <v>-55547.55</v>
      </c>
      <c r="J81" s="487">
        <v>1</v>
      </c>
      <c r="K81" s="487">
        <v>1</v>
      </c>
      <c r="L81" s="492">
        <v>3439532.69</v>
      </c>
      <c r="M81" s="487">
        <v>400</v>
      </c>
      <c r="N81" s="487">
        <v>0</v>
      </c>
      <c r="O81" s="487">
        <v>400</v>
      </c>
      <c r="P81" s="487">
        <v>0</v>
      </c>
      <c r="Q81" s="487">
        <v>400</v>
      </c>
      <c r="R81" s="487">
        <v>0</v>
      </c>
      <c r="S81" s="487">
        <v>0</v>
      </c>
      <c r="T81" s="492">
        <v>4083103.5</v>
      </c>
      <c r="U81" s="492">
        <v>8876.3119565217385</v>
      </c>
      <c r="V81" s="492" t="s">
        <v>28</v>
      </c>
      <c r="W81" s="492" t="s">
        <v>28</v>
      </c>
      <c r="X81" s="492" t="s">
        <v>28</v>
      </c>
      <c r="Y81" s="504"/>
      <c r="Z81" s="504"/>
      <c r="AA81" s="504"/>
      <c r="AB81" s="504"/>
      <c r="AC81" s="487">
        <v>2200</v>
      </c>
      <c r="AD81" s="536">
        <v>2343.25</v>
      </c>
      <c r="AE81" s="487">
        <v>0</v>
      </c>
      <c r="AF81" s="492">
        <v>0</v>
      </c>
      <c r="AG81" s="487">
        <v>16000</v>
      </c>
      <c r="AH81" s="516">
        <v>16274.36</v>
      </c>
      <c r="AI81" s="489">
        <v>338584.76</v>
      </c>
      <c r="AJ81" s="492">
        <v>413698.93</v>
      </c>
      <c r="AK81" s="492">
        <v>75114.169999999984</v>
      </c>
      <c r="AL81" s="492">
        <v>65419.18</v>
      </c>
      <c r="AM81" s="492">
        <v>479118.11</v>
      </c>
      <c r="AN81" s="489">
        <v>210034.81</v>
      </c>
      <c r="AO81" s="489">
        <v>269083.3</v>
      </c>
      <c r="AP81" s="485">
        <v>0.78055683871871651</v>
      </c>
      <c r="AQ81" s="485">
        <v>0.43837793983617107</v>
      </c>
      <c r="AR81" s="489">
        <v>165759.72</v>
      </c>
      <c r="AS81" s="806">
        <v>32.049999999999997</v>
      </c>
      <c r="AT81" s="490" t="s">
        <v>24</v>
      </c>
    </row>
    <row r="82" spans="1:46">
      <c r="A82" s="474">
        <v>13073071</v>
      </c>
      <c r="B82" s="473">
        <v>5359</v>
      </c>
      <c r="C82" s="473" t="s">
        <v>105</v>
      </c>
      <c r="D82" s="487">
        <v>200</v>
      </c>
      <c r="E82" s="487">
        <v>135100</v>
      </c>
      <c r="F82" s="492">
        <v>332616.77</v>
      </c>
      <c r="G82" s="487">
        <v>1</v>
      </c>
      <c r="H82" s="492">
        <v>191353.53</v>
      </c>
      <c r="I82" s="492">
        <v>0</v>
      </c>
      <c r="J82" s="487">
        <v>1</v>
      </c>
      <c r="K82" s="487">
        <v>1</v>
      </c>
      <c r="L82" s="492">
        <v>957886.38</v>
      </c>
      <c r="M82" s="487">
        <v>350</v>
      </c>
      <c r="N82" s="487">
        <v>0</v>
      </c>
      <c r="O82" s="487">
        <v>350</v>
      </c>
      <c r="P82" s="487">
        <v>0</v>
      </c>
      <c r="Q82" s="487">
        <v>400</v>
      </c>
      <c r="R82" s="487">
        <v>0</v>
      </c>
      <c r="S82" s="487">
        <v>0</v>
      </c>
      <c r="T82" s="492">
        <v>1288984.97</v>
      </c>
      <c r="U82" s="492">
        <v>6138.0236666666669</v>
      </c>
      <c r="V82" s="492" t="s">
        <v>28</v>
      </c>
      <c r="W82" s="492" t="s">
        <v>28</v>
      </c>
      <c r="X82" s="492" t="s">
        <v>28</v>
      </c>
      <c r="Y82" s="504"/>
      <c r="Z82" s="504"/>
      <c r="AA82" s="504"/>
      <c r="AB82" s="504"/>
      <c r="AC82" s="487">
        <v>700</v>
      </c>
      <c r="AD82" s="536">
        <v>661.59</v>
      </c>
      <c r="AE82" s="487">
        <v>0</v>
      </c>
      <c r="AF82" s="492">
        <v>0</v>
      </c>
      <c r="AG82" s="487">
        <v>10600</v>
      </c>
      <c r="AH82" s="516">
        <v>10757.25</v>
      </c>
      <c r="AI82" s="489">
        <v>217813.3</v>
      </c>
      <c r="AJ82" s="492">
        <v>295687.36</v>
      </c>
      <c r="AK82" s="492">
        <v>77874.06</v>
      </c>
      <c r="AL82" s="492">
        <v>0</v>
      </c>
      <c r="AM82" s="492">
        <v>295687.36</v>
      </c>
      <c r="AN82" s="489">
        <v>106724.52</v>
      </c>
      <c r="AO82" s="489">
        <v>188962.83999999997</v>
      </c>
      <c r="AP82" s="485">
        <v>0.56479104568919491</v>
      </c>
      <c r="AQ82" s="485">
        <v>0.36093703836376373</v>
      </c>
      <c r="AR82" s="489">
        <v>95565.09</v>
      </c>
      <c r="AS82" s="806">
        <v>32.049999999999997</v>
      </c>
      <c r="AT82" s="490" t="s">
        <v>24</v>
      </c>
    </row>
    <row r="83" spans="1:46">
      <c r="A83" s="474">
        <v>13073078</v>
      </c>
      <c r="B83" s="473">
        <v>5359</v>
      </c>
      <c r="C83" s="473" t="s">
        <v>106</v>
      </c>
      <c r="D83" s="487">
        <v>2426</v>
      </c>
      <c r="E83" s="487">
        <v>913200</v>
      </c>
      <c r="F83" s="492">
        <v>846121.18</v>
      </c>
      <c r="G83" s="1034">
        <v>1</v>
      </c>
      <c r="H83" s="492">
        <v>716987.82</v>
      </c>
      <c r="I83" s="492">
        <v>0</v>
      </c>
      <c r="J83" s="487">
        <v>1</v>
      </c>
      <c r="K83" s="487">
        <v>1</v>
      </c>
      <c r="L83" s="492">
        <v>9395624.3300000001</v>
      </c>
      <c r="M83" s="487">
        <v>300</v>
      </c>
      <c r="N83" s="487">
        <v>0</v>
      </c>
      <c r="O83" s="487">
        <v>375</v>
      </c>
      <c r="P83" s="487">
        <v>0</v>
      </c>
      <c r="Q83" s="487">
        <v>300</v>
      </c>
      <c r="R83" s="487">
        <v>0</v>
      </c>
      <c r="S83" s="487">
        <v>0</v>
      </c>
      <c r="T83" s="492">
        <v>1143463.25</v>
      </c>
      <c r="U83" s="492">
        <v>455.38162086817999</v>
      </c>
      <c r="V83" s="492">
        <v>0</v>
      </c>
      <c r="W83" s="492">
        <v>0</v>
      </c>
      <c r="X83" s="492" t="s">
        <v>28</v>
      </c>
      <c r="Y83" s="504"/>
      <c r="Z83" s="504"/>
      <c r="AA83" s="504"/>
      <c r="AB83" s="504"/>
      <c r="AC83" s="487">
        <v>13200</v>
      </c>
      <c r="AD83" s="536">
        <v>12556.61</v>
      </c>
      <c r="AE83" s="487">
        <v>0</v>
      </c>
      <c r="AF83" s="492">
        <v>0</v>
      </c>
      <c r="AG83" s="487">
        <v>0</v>
      </c>
      <c r="AH83" s="516">
        <v>0</v>
      </c>
      <c r="AI83" s="489">
        <v>1288834.3500000001</v>
      </c>
      <c r="AJ83" s="492">
        <v>2135420.25</v>
      </c>
      <c r="AK83" s="492">
        <v>846585.89999999991</v>
      </c>
      <c r="AL83" s="492">
        <v>663540.97</v>
      </c>
      <c r="AM83" s="492">
        <v>2798961.2199999997</v>
      </c>
      <c r="AN83" s="489">
        <v>901597.63</v>
      </c>
      <c r="AO83" s="489">
        <v>1897363.5899999999</v>
      </c>
      <c r="AP83" s="485">
        <v>0.47518442682880835</v>
      </c>
      <c r="AQ83" s="485">
        <v>0.32211865729243655</v>
      </c>
      <c r="AR83" s="489">
        <v>618129.31000000006</v>
      </c>
      <c r="AS83" s="806">
        <v>32.049999999999997</v>
      </c>
      <c r="AT83" s="490" t="s">
        <v>24</v>
      </c>
    </row>
    <row r="84" spans="1:46">
      <c r="A84" s="474">
        <v>13073101</v>
      </c>
      <c r="B84" s="473">
        <v>5359</v>
      </c>
      <c r="C84" s="473" t="s">
        <v>107</v>
      </c>
      <c r="D84" s="487">
        <v>1065</v>
      </c>
      <c r="E84" s="487">
        <v>212300</v>
      </c>
      <c r="F84" s="492">
        <v>447606.46</v>
      </c>
      <c r="G84" s="1034">
        <v>0</v>
      </c>
      <c r="H84" s="492">
        <v>45326.63</v>
      </c>
      <c r="I84" s="492">
        <v>0</v>
      </c>
      <c r="J84" s="487">
        <v>0</v>
      </c>
      <c r="K84" s="487">
        <v>1</v>
      </c>
      <c r="L84" s="492">
        <v>693573.77</v>
      </c>
      <c r="M84" s="487">
        <v>400</v>
      </c>
      <c r="N84" s="487">
        <v>0</v>
      </c>
      <c r="O84" s="487">
        <v>400</v>
      </c>
      <c r="P84" s="487">
        <v>0</v>
      </c>
      <c r="Q84" s="487">
        <v>375</v>
      </c>
      <c r="R84" s="487">
        <v>0</v>
      </c>
      <c r="S84" s="487">
        <v>0</v>
      </c>
      <c r="T84" s="492">
        <v>8401137.3699999992</v>
      </c>
      <c r="U84" s="492">
        <v>7693.3492399267388</v>
      </c>
      <c r="V84" s="492" t="s">
        <v>28</v>
      </c>
      <c r="W84" s="492" t="s">
        <v>28</v>
      </c>
      <c r="X84" s="492" t="s">
        <v>28</v>
      </c>
      <c r="Y84" s="504"/>
      <c r="Z84" s="504"/>
      <c r="AA84" s="504"/>
      <c r="AB84" s="504"/>
      <c r="AC84" s="487">
        <v>5200</v>
      </c>
      <c r="AD84" s="536">
        <v>5545.83</v>
      </c>
      <c r="AE84" s="487">
        <v>0</v>
      </c>
      <c r="AF84" s="492">
        <v>0</v>
      </c>
      <c r="AG84" s="487">
        <v>55000</v>
      </c>
      <c r="AH84" s="516">
        <v>63680</v>
      </c>
      <c r="AI84" s="489">
        <v>578899.22</v>
      </c>
      <c r="AJ84" s="492">
        <v>813561.84</v>
      </c>
      <c r="AK84" s="492">
        <v>234662.62</v>
      </c>
      <c r="AL84" s="492">
        <v>278484.09000000003</v>
      </c>
      <c r="AM84" s="492">
        <v>1092045.93</v>
      </c>
      <c r="AN84" s="489">
        <v>389038.36</v>
      </c>
      <c r="AO84" s="489">
        <v>703007.57</v>
      </c>
      <c r="AP84" s="485">
        <v>0.55339142365138405</v>
      </c>
      <c r="AQ84" s="485">
        <v>0.35624725051628553</v>
      </c>
      <c r="AR84" s="489">
        <v>282850.51</v>
      </c>
      <c r="AS84" s="806">
        <v>32.049999999999997</v>
      </c>
      <c r="AT84" s="490" t="s">
        <v>24</v>
      </c>
    </row>
    <row r="85" spans="1:46">
      <c r="A85" s="474">
        <v>13073007</v>
      </c>
      <c r="B85" s="473">
        <v>5360</v>
      </c>
      <c r="C85" s="473" t="s">
        <v>108</v>
      </c>
      <c r="D85" s="487">
        <v>1755</v>
      </c>
      <c r="E85" s="514">
        <v>338970</v>
      </c>
      <c r="F85" s="512">
        <v>342563.87</v>
      </c>
      <c r="G85" s="486">
        <v>1</v>
      </c>
      <c r="H85" s="520">
        <v>0</v>
      </c>
      <c r="I85" s="512">
        <v>166440</v>
      </c>
      <c r="J85" s="487">
        <v>0</v>
      </c>
      <c r="K85" s="487">
        <v>0</v>
      </c>
      <c r="L85" s="512">
        <v>0</v>
      </c>
      <c r="M85" s="487">
        <v>900</v>
      </c>
      <c r="N85" s="487">
        <v>0</v>
      </c>
      <c r="O85" s="487">
        <v>400</v>
      </c>
      <c r="P85" s="487">
        <v>0</v>
      </c>
      <c r="Q85" s="487">
        <v>450</v>
      </c>
      <c r="R85" s="487">
        <v>0</v>
      </c>
      <c r="S85" s="487">
        <v>0</v>
      </c>
      <c r="T85" s="512">
        <v>1166273.6200000001</v>
      </c>
      <c r="U85" s="512">
        <v>671.0435097813579</v>
      </c>
      <c r="V85" s="504" t="s">
        <v>32</v>
      </c>
      <c r="W85" s="504" t="s">
        <v>32</v>
      </c>
      <c r="X85" s="504" t="s">
        <v>28</v>
      </c>
      <c r="Y85" s="562" t="s">
        <v>214</v>
      </c>
      <c r="Z85" s="562" t="s">
        <v>215</v>
      </c>
      <c r="AA85" s="578"/>
      <c r="AB85" s="563">
        <v>271931</v>
      </c>
      <c r="AC85" s="514">
        <v>7800</v>
      </c>
      <c r="AD85" s="541">
        <v>7167.37</v>
      </c>
      <c r="AE85" s="514">
        <v>4000</v>
      </c>
      <c r="AF85" s="512">
        <v>4944</v>
      </c>
      <c r="AG85" s="514">
        <v>0</v>
      </c>
      <c r="AH85" s="540">
        <v>0</v>
      </c>
      <c r="AI85" s="492">
        <v>766581.51</v>
      </c>
      <c r="AJ85" s="512">
        <v>1096970.51</v>
      </c>
      <c r="AK85" s="557">
        <v>330389</v>
      </c>
      <c r="AL85" s="492">
        <v>578242.01</v>
      </c>
      <c r="AM85" s="512">
        <v>1675212.52</v>
      </c>
      <c r="AN85" s="539">
        <v>621271.34</v>
      </c>
      <c r="AO85" s="539">
        <v>1053941.1800000002</v>
      </c>
      <c r="AP85" s="505">
        <v>0.56635190676183256</v>
      </c>
      <c r="AQ85" s="505">
        <v>0.37086120870204575</v>
      </c>
      <c r="AR85" s="492" t="s">
        <v>24</v>
      </c>
      <c r="AS85" s="808">
        <v>25.58</v>
      </c>
      <c r="AT85" s="490">
        <v>3.06</v>
      </c>
    </row>
    <row r="86" spans="1:46">
      <c r="A86" s="474">
        <v>13073015</v>
      </c>
      <c r="B86" s="473">
        <v>5360</v>
      </c>
      <c r="C86" s="473" t="s">
        <v>109</v>
      </c>
      <c r="D86" s="487">
        <v>991</v>
      </c>
      <c r="E86" s="514">
        <v>8490</v>
      </c>
      <c r="F86" s="512">
        <v>-68961.59</v>
      </c>
      <c r="G86" s="486">
        <v>0</v>
      </c>
      <c r="H86" s="541">
        <v>19790</v>
      </c>
      <c r="I86" s="512">
        <v>0</v>
      </c>
      <c r="J86" s="487">
        <v>0</v>
      </c>
      <c r="K86" s="487">
        <v>0</v>
      </c>
      <c r="L86" s="512">
        <v>0</v>
      </c>
      <c r="M86" s="487">
        <v>400</v>
      </c>
      <c r="N86" s="487">
        <v>0</v>
      </c>
      <c r="O86" s="487">
        <v>400</v>
      </c>
      <c r="P86" s="487">
        <v>0</v>
      </c>
      <c r="Q86" s="487">
        <v>400</v>
      </c>
      <c r="R86" s="487">
        <v>0</v>
      </c>
      <c r="S86" s="487">
        <v>0</v>
      </c>
      <c r="T86" s="512">
        <v>1700983.73</v>
      </c>
      <c r="U86" s="512">
        <v>1725.1356288032455</v>
      </c>
      <c r="V86" s="504" t="s">
        <v>182</v>
      </c>
      <c r="W86" s="504" t="s">
        <v>28</v>
      </c>
      <c r="X86" s="504" t="s">
        <v>28</v>
      </c>
      <c r="Y86" s="562" t="s">
        <v>214</v>
      </c>
      <c r="Z86" s="562" t="s">
        <v>215</v>
      </c>
      <c r="AA86" s="578"/>
      <c r="AB86" s="563">
        <v>-296264</v>
      </c>
      <c r="AC86" s="514">
        <v>3200</v>
      </c>
      <c r="AD86" s="541">
        <v>3603.46</v>
      </c>
      <c r="AE86" s="514">
        <v>0</v>
      </c>
      <c r="AF86" s="512">
        <v>0</v>
      </c>
      <c r="AG86" s="514">
        <v>0</v>
      </c>
      <c r="AH86" s="540">
        <v>0</v>
      </c>
      <c r="AI86" s="492">
        <v>578879.05000000005</v>
      </c>
      <c r="AJ86" s="512">
        <v>660170.59</v>
      </c>
      <c r="AK86" s="557">
        <v>81291.539999999921</v>
      </c>
      <c r="AL86" s="492">
        <v>241657.75</v>
      </c>
      <c r="AM86" s="512">
        <v>901828.34</v>
      </c>
      <c r="AN86" s="539">
        <v>404770</v>
      </c>
      <c r="AO86" s="539">
        <v>497058.33999999997</v>
      </c>
      <c r="AP86" s="505">
        <v>0.61312940341677447</v>
      </c>
      <c r="AQ86" s="505">
        <v>0.44883264591130506</v>
      </c>
      <c r="AR86" s="492" t="s">
        <v>24</v>
      </c>
      <c r="AS86" s="808">
        <v>25.58</v>
      </c>
      <c r="AT86" s="490">
        <v>2.87</v>
      </c>
    </row>
    <row r="87" spans="1:46">
      <c r="A87" s="474">
        <v>13073016</v>
      </c>
      <c r="B87" s="473">
        <v>5360</v>
      </c>
      <c r="C87" s="473" t="s">
        <v>110</v>
      </c>
      <c r="D87" s="487">
        <v>493</v>
      </c>
      <c r="E87" s="514">
        <v>-102650</v>
      </c>
      <c r="F87" s="512">
        <v>-71929.06</v>
      </c>
      <c r="G87" s="486">
        <v>0</v>
      </c>
      <c r="H87" s="541">
        <v>0</v>
      </c>
      <c r="I87" s="512">
        <v>152610</v>
      </c>
      <c r="J87" s="487">
        <v>1</v>
      </c>
      <c r="K87" s="487">
        <v>0</v>
      </c>
      <c r="L87" s="512">
        <v>0</v>
      </c>
      <c r="M87" s="487">
        <v>340</v>
      </c>
      <c r="N87" s="487">
        <v>0</v>
      </c>
      <c r="O87" s="487">
        <v>370</v>
      </c>
      <c r="P87" s="487">
        <v>0</v>
      </c>
      <c r="Q87" s="487">
        <v>380</v>
      </c>
      <c r="R87" s="487">
        <v>0</v>
      </c>
      <c r="S87" s="487">
        <v>0</v>
      </c>
      <c r="T87" s="512">
        <v>51125.24</v>
      </c>
      <c r="U87" s="512">
        <v>103.70231237322515</v>
      </c>
      <c r="V87" s="504" t="s">
        <v>182</v>
      </c>
      <c r="W87" s="504" t="s">
        <v>28</v>
      </c>
      <c r="X87" s="504" t="s">
        <v>28</v>
      </c>
      <c r="Y87" s="562" t="s">
        <v>215</v>
      </c>
      <c r="Z87" s="562" t="s">
        <v>214</v>
      </c>
      <c r="AA87" s="578"/>
      <c r="AB87" s="563">
        <v>214538</v>
      </c>
      <c r="AC87" s="514">
        <v>1800</v>
      </c>
      <c r="AD87" s="541">
        <v>1833.23</v>
      </c>
      <c r="AE87" s="514">
        <v>0</v>
      </c>
      <c r="AF87" s="512">
        <v>0</v>
      </c>
      <c r="AG87" s="514">
        <v>0</v>
      </c>
      <c r="AH87" s="540">
        <v>0</v>
      </c>
      <c r="AI87" s="492">
        <v>184802.8</v>
      </c>
      <c r="AJ87" s="512">
        <v>192961.93</v>
      </c>
      <c r="AK87" s="557">
        <v>8159.1300000000047</v>
      </c>
      <c r="AL87" s="492">
        <v>183610.91</v>
      </c>
      <c r="AM87" s="512">
        <v>376572.83999999997</v>
      </c>
      <c r="AN87" s="539">
        <v>171081.60000000001</v>
      </c>
      <c r="AO87" s="539">
        <v>205491.23999999996</v>
      </c>
      <c r="AP87" s="505">
        <v>0.88660804750450006</v>
      </c>
      <c r="AQ87" s="505">
        <v>0.45431210599256183</v>
      </c>
      <c r="AR87" s="492" t="s">
        <v>24</v>
      </c>
      <c r="AS87" s="808">
        <v>25.58</v>
      </c>
      <c r="AT87" s="490">
        <v>5.36</v>
      </c>
    </row>
    <row r="88" spans="1:46">
      <c r="A88" s="474">
        <v>13073020</v>
      </c>
      <c r="B88" s="473">
        <v>5360</v>
      </c>
      <c r="C88" s="473" t="s">
        <v>111</v>
      </c>
      <c r="D88" s="487">
        <v>242</v>
      </c>
      <c r="E88" s="514">
        <v>-73150</v>
      </c>
      <c r="F88" s="512">
        <v>-81776.75</v>
      </c>
      <c r="G88" s="486">
        <v>1</v>
      </c>
      <c r="H88" s="541">
        <v>0</v>
      </c>
      <c r="I88" s="512">
        <v>88730.000000000015</v>
      </c>
      <c r="J88" s="487">
        <v>1</v>
      </c>
      <c r="K88" s="487">
        <v>0</v>
      </c>
      <c r="L88" s="512">
        <v>0</v>
      </c>
      <c r="M88" s="487">
        <v>282</v>
      </c>
      <c r="N88" s="487">
        <v>1</v>
      </c>
      <c r="O88" s="487">
        <v>300</v>
      </c>
      <c r="P88" s="487">
        <v>1</v>
      </c>
      <c r="Q88" s="487">
        <v>322</v>
      </c>
      <c r="R88" s="487">
        <v>1</v>
      </c>
      <c r="S88" s="487">
        <v>1</v>
      </c>
      <c r="T88" s="512">
        <v>57053.46</v>
      </c>
      <c r="U88" s="512">
        <v>245.92008620689654</v>
      </c>
      <c r="V88" s="504" t="s">
        <v>182</v>
      </c>
      <c r="W88" s="504" t="s">
        <v>28</v>
      </c>
      <c r="X88" s="504" t="s">
        <v>28</v>
      </c>
      <c r="Y88" s="562" t="s">
        <v>215</v>
      </c>
      <c r="Z88" s="562" t="s">
        <v>214</v>
      </c>
      <c r="AA88" s="578"/>
      <c r="AB88" s="563">
        <v>87767</v>
      </c>
      <c r="AC88" s="514">
        <v>1400</v>
      </c>
      <c r="AD88" s="541">
        <v>1395.44</v>
      </c>
      <c r="AE88" s="514">
        <v>0</v>
      </c>
      <c r="AF88" s="512">
        <v>0</v>
      </c>
      <c r="AG88" s="514">
        <v>0</v>
      </c>
      <c r="AH88" s="540">
        <v>0</v>
      </c>
      <c r="AI88" s="492">
        <v>150763.96</v>
      </c>
      <c r="AJ88" s="512">
        <v>120239.51</v>
      </c>
      <c r="AK88" s="557">
        <v>-30524.449999999997</v>
      </c>
      <c r="AL88" s="492">
        <v>48126.37</v>
      </c>
      <c r="AM88" s="512">
        <v>168365.88</v>
      </c>
      <c r="AN88" s="539">
        <v>98368.57</v>
      </c>
      <c r="AO88" s="539">
        <v>97280.24</v>
      </c>
      <c r="AP88" s="505">
        <v>0.81810521350261667</v>
      </c>
      <c r="AQ88" s="505">
        <v>0.58425477893739519</v>
      </c>
      <c r="AR88" s="492" t="s">
        <v>24</v>
      </c>
      <c r="AS88" s="808">
        <v>25.58</v>
      </c>
      <c r="AT88" s="490">
        <v>4.5999999999999996</v>
      </c>
    </row>
    <row r="89" spans="1:46">
      <c r="A89" s="474">
        <v>13073022</v>
      </c>
      <c r="B89" s="473">
        <v>5360</v>
      </c>
      <c r="C89" s="473" t="s">
        <v>112</v>
      </c>
      <c r="D89" s="487">
        <v>773</v>
      </c>
      <c r="E89" s="514">
        <v>-103730</v>
      </c>
      <c r="F89" s="512">
        <v>-119125.31</v>
      </c>
      <c r="G89" s="486">
        <v>0</v>
      </c>
      <c r="H89" s="541">
        <v>0</v>
      </c>
      <c r="I89" s="512">
        <v>95330</v>
      </c>
      <c r="J89" s="487">
        <v>1</v>
      </c>
      <c r="K89" s="487">
        <v>0</v>
      </c>
      <c r="L89" s="512">
        <v>0</v>
      </c>
      <c r="M89" s="487">
        <v>400</v>
      </c>
      <c r="N89" s="487">
        <v>0</v>
      </c>
      <c r="O89" s="487">
        <v>350</v>
      </c>
      <c r="P89" s="487">
        <v>1</v>
      </c>
      <c r="Q89" s="487">
        <v>450</v>
      </c>
      <c r="R89" s="487">
        <v>0</v>
      </c>
      <c r="S89" s="487">
        <v>0</v>
      </c>
      <c r="T89" s="512">
        <v>140489.87</v>
      </c>
      <c r="U89" s="512">
        <v>180.81064350064349</v>
      </c>
      <c r="V89" s="504" t="s">
        <v>28</v>
      </c>
      <c r="W89" s="504" t="s">
        <v>28</v>
      </c>
      <c r="X89" s="504" t="s">
        <v>28</v>
      </c>
      <c r="Y89" s="562" t="s">
        <v>215</v>
      </c>
      <c r="Z89" s="562" t="s">
        <v>214</v>
      </c>
      <c r="AA89" s="578"/>
      <c r="AB89" s="563">
        <v>307567</v>
      </c>
      <c r="AC89" s="514">
        <v>3700</v>
      </c>
      <c r="AD89" s="541">
        <v>3448.8</v>
      </c>
      <c r="AE89" s="514">
        <v>0</v>
      </c>
      <c r="AF89" s="512">
        <v>0</v>
      </c>
      <c r="AG89" s="514">
        <v>900</v>
      </c>
      <c r="AH89" s="540">
        <v>580.62</v>
      </c>
      <c r="AI89" s="492">
        <v>330447.89</v>
      </c>
      <c r="AJ89" s="512">
        <v>353753.92</v>
      </c>
      <c r="AK89" s="557">
        <v>23306.02999999997</v>
      </c>
      <c r="AL89" s="492">
        <v>265870.7</v>
      </c>
      <c r="AM89" s="512">
        <v>619624.62</v>
      </c>
      <c r="AN89" s="539">
        <v>295620.84999999998</v>
      </c>
      <c r="AO89" s="539">
        <v>324003.77</v>
      </c>
      <c r="AP89" s="505">
        <v>0.83566805422255108</v>
      </c>
      <c r="AQ89" s="505">
        <v>0.47709668153599188</v>
      </c>
      <c r="AR89" s="492" t="s">
        <v>24</v>
      </c>
      <c r="AS89" s="808">
        <v>25.58</v>
      </c>
      <c r="AT89" s="490">
        <v>1.49</v>
      </c>
    </row>
    <row r="90" spans="1:46">
      <c r="A90" s="474">
        <v>13073032</v>
      </c>
      <c r="B90" s="473">
        <v>5360</v>
      </c>
      <c r="C90" s="473" t="s">
        <v>113</v>
      </c>
      <c r="D90" s="487">
        <v>537</v>
      </c>
      <c r="E90" s="514">
        <v>-82410</v>
      </c>
      <c r="F90" s="512">
        <v>-24177.759999999998</v>
      </c>
      <c r="G90" s="486">
        <v>0</v>
      </c>
      <c r="H90" s="541">
        <v>0</v>
      </c>
      <c r="I90" s="512">
        <v>80590</v>
      </c>
      <c r="J90" s="487">
        <v>1</v>
      </c>
      <c r="K90" s="487">
        <v>0</v>
      </c>
      <c r="L90" s="512">
        <v>0</v>
      </c>
      <c r="M90" s="487">
        <v>350</v>
      </c>
      <c r="N90" s="487">
        <v>0</v>
      </c>
      <c r="O90" s="487">
        <v>354</v>
      </c>
      <c r="P90" s="487">
        <v>1</v>
      </c>
      <c r="Q90" s="487">
        <v>380</v>
      </c>
      <c r="R90" s="487">
        <v>0</v>
      </c>
      <c r="S90" s="487">
        <v>0</v>
      </c>
      <c r="T90" s="512">
        <v>3619.51</v>
      </c>
      <c r="U90" s="512">
        <v>6.8421739130434789</v>
      </c>
      <c r="V90" s="504" t="s">
        <v>182</v>
      </c>
      <c r="W90" s="504" t="s">
        <v>28</v>
      </c>
      <c r="X90" s="504" t="s">
        <v>28</v>
      </c>
      <c r="Y90" s="562" t="s">
        <v>215</v>
      </c>
      <c r="Z90" s="562" t="s">
        <v>214</v>
      </c>
      <c r="AA90" s="578"/>
      <c r="AB90" s="563">
        <v>74465</v>
      </c>
      <c r="AC90" s="514">
        <v>4500</v>
      </c>
      <c r="AD90" s="541">
        <v>2776.04</v>
      </c>
      <c r="AE90" s="514">
        <v>0</v>
      </c>
      <c r="AF90" s="512">
        <v>0</v>
      </c>
      <c r="AG90" s="514">
        <v>0</v>
      </c>
      <c r="AH90" s="540">
        <v>0</v>
      </c>
      <c r="AI90" s="492">
        <v>300005.3</v>
      </c>
      <c r="AJ90" s="512">
        <v>284488.59999999998</v>
      </c>
      <c r="AK90" s="557">
        <v>-15516.700000000012</v>
      </c>
      <c r="AL90" s="492">
        <v>135993.94</v>
      </c>
      <c r="AM90" s="512">
        <v>420482.54</v>
      </c>
      <c r="AN90" s="539">
        <v>205219.24</v>
      </c>
      <c r="AO90" s="539">
        <v>202948.73</v>
      </c>
      <c r="AP90" s="505">
        <v>0.72136191045968101</v>
      </c>
      <c r="AQ90" s="505">
        <v>0.48805650764952097</v>
      </c>
      <c r="AR90" s="492" t="s">
        <v>24</v>
      </c>
      <c r="AS90" s="808">
        <v>25.58</v>
      </c>
      <c r="AT90" s="490">
        <v>1.53</v>
      </c>
    </row>
    <row r="91" spans="1:46">
      <c r="A91" s="474">
        <v>13073033</v>
      </c>
      <c r="B91" s="473">
        <v>5360</v>
      </c>
      <c r="C91" s="473" t="s">
        <v>114</v>
      </c>
      <c r="D91" s="487">
        <v>556</v>
      </c>
      <c r="E91" s="514">
        <v>30560</v>
      </c>
      <c r="F91" s="512">
        <v>-36710.559999999998</v>
      </c>
      <c r="G91" s="486">
        <v>0</v>
      </c>
      <c r="H91" s="541">
        <v>292110.21000000002</v>
      </c>
      <c r="I91" s="512">
        <v>0</v>
      </c>
      <c r="J91" s="487">
        <v>0</v>
      </c>
      <c r="K91" s="487">
        <v>0</v>
      </c>
      <c r="L91" s="512">
        <v>0</v>
      </c>
      <c r="M91" s="487">
        <v>400</v>
      </c>
      <c r="N91" s="487">
        <v>0</v>
      </c>
      <c r="O91" s="487">
        <v>400</v>
      </c>
      <c r="P91" s="487">
        <v>0</v>
      </c>
      <c r="Q91" s="487">
        <v>400</v>
      </c>
      <c r="R91" s="487">
        <v>0</v>
      </c>
      <c r="S91" s="487">
        <v>0</v>
      </c>
      <c r="T91" s="512">
        <v>105886.98</v>
      </c>
      <c r="U91" s="512">
        <v>188.07634103019538</v>
      </c>
      <c r="V91" s="504" t="s">
        <v>182</v>
      </c>
      <c r="W91" s="504" t="s">
        <v>28</v>
      </c>
      <c r="X91" s="504" t="s">
        <v>28</v>
      </c>
      <c r="Y91" s="562" t="s">
        <v>215</v>
      </c>
      <c r="Z91" s="562" t="s">
        <v>215</v>
      </c>
      <c r="AA91" s="578"/>
      <c r="AB91" s="563">
        <v>-158997</v>
      </c>
      <c r="AC91" s="514">
        <v>2350</v>
      </c>
      <c r="AD91" s="541">
        <v>2347.44</v>
      </c>
      <c r="AE91" s="514">
        <v>0</v>
      </c>
      <c r="AF91" s="512">
        <v>0</v>
      </c>
      <c r="AG91" s="514">
        <v>0</v>
      </c>
      <c r="AH91" s="540">
        <v>0</v>
      </c>
      <c r="AI91" s="492">
        <v>235815.95</v>
      </c>
      <c r="AJ91" s="512">
        <v>256220.77</v>
      </c>
      <c r="AK91" s="557">
        <v>20404.819999999978</v>
      </c>
      <c r="AL91" s="492">
        <v>194817.38</v>
      </c>
      <c r="AM91" s="512">
        <v>451038.15</v>
      </c>
      <c r="AN91" s="539">
        <v>209399.88</v>
      </c>
      <c r="AO91" s="539">
        <v>207083.12</v>
      </c>
      <c r="AP91" s="505">
        <v>0.81726348726529863</v>
      </c>
      <c r="AQ91" s="505">
        <v>0.46426201419990748</v>
      </c>
      <c r="AR91" s="492" t="s">
        <v>24</v>
      </c>
      <c r="AS91" s="808">
        <v>25.58</v>
      </c>
      <c r="AT91" s="490">
        <v>2.79</v>
      </c>
    </row>
    <row r="92" spans="1:46">
      <c r="A92" s="474">
        <v>13073039</v>
      </c>
      <c r="B92" s="473">
        <v>5360</v>
      </c>
      <c r="C92" s="473" t="s">
        <v>115</v>
      </c>
      <c r="D92" s="487">
        <v>125</v>
      </c>
      <c r="E92" s="514">
        <v>-206980</v>
      </c>
      <c r="F92" s="512">
        <v>-143673.1</v>
      </c>
      <c r="G92" s="486">
        <v>0</v>
      </c>
      <c r="H92" s="541">
        <v>0</v>
      </c>
      <c r="I92" s="512">
        <v>209060</v>
      </c>
      <c r="J92" s="487">
        <v>0</v>
      </c>
      <c r="K92" s="487">
        <v>0</v>
      </c>
      <c r="L92" s="512">
        <v>0</v>
      </c>
      <c r="M92" s="487">
        <v>300</v>
      </c>
      <c r="N92" s="487">
        <v>0</v>
      </c>
      <c r="O92" s="487">
        <v>362</v>
      </c>
      <c r="P92" s="487">
        <v>0</v>
      </c>
      <c r="Q92" s="487">
        <v>330</v>
      </c>
      <c r="R92" s="487">
        <v>0</v>
      </c>
      <c r="S92" s="487">
        <v>0</v>
      </c>
      <c r="T92" s="512">
        <v>79359.67</v>
      </c>
      <c r="U92" s="512">
        <v>619.99742187499999</v>
      </c>
      <c r="V92" s="504" t="s">
        <v>182</v>
      </c>
      <c r="W92" s="504" t="s">
        <v>28</v>
      </c>
      <c r="X92" s="504" t="s">
        <v>28</v>
      </c>
      <c r="Y92" s="562" t="s">
        <v>215</v>
      </c>
      <c r="Z92" s="562" t="s">
        <v>215</v>
      </c>
      <c r="AA92" s="578"/>
      <c r="AB92" s="563">
        <v>-318975</v>
      </c>
      <c r="AC92" s="514">
        <v>700</v>
      </c>
      <c r="AD92" s="541">
        <v>641.88</v>
      </c>
      <c r="AE92" s="514">
        <v>0</v>
      </c>
      <c r="AF92" s="512">
        <v>0</v>
      </c>
      <c r="AG92" s="514">
        <v>0</v>
      </c>
      <c r="AH92" s="540">
        <v>0</v>
      </c>
      <c r="AI92" s="492">
        <v>95577.23</v>
      </c>
      <c r="AJ92" s="512">
        <v>29619.61</v>
      </c>
      <c r="AK92" s="557">
        <v>-65957.62</v>
      </c>
      <c r="AL92" s="492">
        <v>19114.22</v>
      </c>
      <c r="AM92" s="512">
        <v>48733.83</v>
      </c>
      <c r="AN92" s="539">
        <v>72275.63</v>
      </c>
      <c r="AO92" s="539">
        <v>-23541.800000000003</v>
      </c>
      <c r="AP92" s="505">
        <v>2.4401276721739418</v>
      </c>
      <c r="AQ92" s="505">
        <v>1.483068948202922</v>
      </c>
      <c r="AR92" s="492" t="s">
        <v>24</v>
      </c>
      <c r="AS92" s="808">
        <v>25.58</v>
      </c>
      <c r="AT92" s="490">
        <v>0.75</v>
      </c>
    </row>
    <row r="93" spans="1:46">
      <c r="A93" s="474">
        <v>13073050</v>
      </c>
      <c r="B93" s="473">
        <v>5360</v>
      </c>
      <c r="C93" s="473" t="s">
        <v>116</v>
      </c>
      <c r="D93" s="487">
        <v>651</v>
      </c>
      <c r="E93" s="514">
        <v>-5410</v>
      </c>
      <c r="F93" s="512">
        <v>93456.33</v>
      </c>
      <c r="G93" s="486">
        <v>0</v>
      </c>
      <c r="H93" s="541">
        <v>0</v>
      </c>
      <c r="I93" s="512">
        <v>1540</v>
      </c>
      <c r="J93" s="487">
        <v>1</v>
      </c>
      <c r="K93" s="487">
        <v>0</v>
      </c>
      <c r="L93" s="512">
        <v>0</v>
      </c>
      <c r="M93" s="487">
        <v>350</v>
      </c>
      <c r="N93" s="487">
        <v>0</v>
      </c>
      <c r="O93" s="487">
        <v>350</v>
      </c>
      <c r="P93" s="487">
        <v>1</v>
      </c>
      <c r="Q93" s="487">
        <v>320</v>
      </c>
      <c r="R93" s="487">
        <v>1</v>
      </c>
      <c r="S93" s="487">
        <v>0</v>
      </c>
      <c r="T93" s="512">
        <v>0</v>
      </c>
      <c r="U93" s="512">
        <v>0</v>
      </c>
      <c r="V93" s="504" t="s">
        <v>182</v>
      </c>
      <c r="W93" s="504" t="s">
        <v>28</v>
      </c>
      <c r="X93" s="504" t="s">
        <v>28</v>
      </c>
      <c r="Y93" s="562" t="s">
        <v>214</v>
      </c>
      <c r="Z93" s="562" t="s">
        <v>214</v>
      </c>
      <c r="AA93" s="578"/>
      <c r="AB93" s="563">
        <v>187279</v>
      </c>
      <c r="AC93" s="514">
        <v>2500</v>
      </c>
      <c r="AD93" s="541">
        <v>2810</v>
      </c>
      <c r="AE93" s="514">
        <v>0</v>
      </c>
      <c r="AF93" s="512">
        <v>0</v>
      </c>
      <c r="AG93" s="514">
        <v>0</v>
      </c>
      <c r="AH93" s="540">
        <v>0</v>
      </c>
      <c r="AI93" s="492">
        <v>360644.46</v>
      </c>
      <c r="AJ93" s="512">
        <v>484822.43</v>
      </c>
      <c r="AK93" s="557">
        <v>124177.96999999997</v>
      </c>
      <c r="AL93" s="492">
        <v>166513.43</v>
      </c>
      <c r="AM93" s="512">
        <v>651335.86</v>
      </c>
      <c r="AN93" s="539">
        <v>189858.54</v>
      </c>
      <c r="AO93" s="539">
        <v>461477.31999999995</v>
      </c>
      <c r="AP93" s="505">
        <v>0.39160428282990128</v>
      </c>
      <c r="AQ93" s="505">
        <v>0.29149099820789848</v>
      </c>
      <c r="AR93" s="492" t="s">
        <v>24</v>
      </c>
      <c r="AS93" s="808">
        <v>25.58</v>
      </c>
      <c r="AT93" s="490">
        <v>1.51</v>
      </c>
    </row>
    <row r="94" spans="1:46">
      <c r="A94" s="474">
        <v>13073093</v>
      </c>
      <c r="B94" s="473">
        <v>5360</v>
      </c>
      <c r="C94" s="473" t="s">
        <v>117</v>
      </c>
      <c r="D94" s="487">
        <v>2636</v>
      </c>
      <c r="E94" s="514">
        <v>-24030</v>
      </c>
      <c r="F94" s="512">
        <v>52421.04</v>
      </c>
      <c r="G94" s="486">
        <v>0</v>
      </c>
      <c r="H94" s="541">
        <v>0</v>
      </c>
      <c r="I94" s="512">
        <v>195350</v>
      </c>
      <c r="J94" s="487">
        <v>1</v>
      </c>
      <c r="K94" s="487">
        <v>0</v>
      </c>
      <c r="L94" s="512">
        <v>0</v>
      </c>
      <c r="M94" s="487">
        <v>400</v>
      </c>
      <c r="N94" s="487">
        <v>0</v>
      </c>
      <c r="O94" s="487">
        <v>390</v>
      </c>
      <c r="P94" s="487">
        <v>0</v>
      </c>
      <c r="Q94" s="487">
        <v>380</v>
      </c>
      <c r="R94" s="487">
        <v>0</v>
      </c>
      <c r="S94" s="487">
        <v>0</v>
      </c>
      <c r="T94" s="512">
        <v>2894590.79</v>
      </c>
      <c r="U94" s="512">
        <v>1059.5134663250367</v>
      </c>
      <c r="V94" s="504" t="s">
        <v>28</v>
      </c>
      <c r="W94" s="504" t="s">
        <v>28</v>
      </c>
      <c r="X94" s="504" t="s">
        <v>28</v>
      </c>
      <c r="Y94" s="562" t="s">
        <v>215</v>
      </c>
      <c r="Z94" s="562" t="s">
        <v>214</v>
      </c>
      <c r="AA94" s="578"/>
      <c r="AB94" s="563">
        <v>738531</v>
      </c>
      <c r="AC94" s="514">
        <v>9900</v>
      </c>
      <c r="AD94" s="541">
        <v>9529.8799999999992</v>
      </c>
      <c r="AE94" s="514">
        <v>15500</v>
      </c>
      <c r="AF94" s="512">
        <v>13786.89</v>
      </c>
      <c r="AG94" s="514">
        <v>0</v>
      </c>
      <c r="AH94" s="540">
        <v>0</v>
      </c>
      <c r="AI94" s="492">
        <v>1136708.1399999999</v>
      </c>
      <c r="AJ94" s="512">
        <v>1251251.1399999999</v>
      </c>
      <c r="AK94" s="557">
        <v>114543</v>
      </c>
      <c r="AL94" s="492">
        <v>949929.99</v>
      </c>
      <c r="AM94" s="512">
        <v>2201181.13</v>
      </c>
      <c r="AN94" s="539">
        <v>981962.33</v>
      </c>
      <c r="AO94" s="539">
        <v>1219218.7999999998</v>
      </c>
      <c r="AP94" s="505">
        <v>0.78478436391274742</v>
      </c>
      <c r="AQ94" s="505">
        <v>0.44610700892206906</v>
      </c>
      <c r="AR94" s="492" t="s">
        <v>24</v>
      </c>
      <c r="AS94" s="808">
        <v>25.58</v>
      </c>
      <c r="AT94" s="490">
        <v>4.54</v>
      </c>
    </row>
    <row r="95" spans="1:46">
      <c r="A95" s="474">
        <v>13073001</v>
      </c>
      <c r="B95" s="473">
        <v>5361</v>
      </c>
      <c r="C95" s="473" t="s">
        <v>118</v>
      </c>
      <c r="D95" s="487">
        <v>2100</v>
      </c>
      <c r="E95" s="487">
        <v>-20100</v>
      </c>
      <c r="F95" s="492">
        <v>-20100</v>
      </c>
      <c r="G95" s="487">
        <v>0</v>
      </c>
      <c r="H95" s="487" t="s">
        <v>24</v>
      </c>
      <c r="I95" s="492">
        <v>310800</v>
      </c>
      <c r="J95" s="487">
        <v>1</v>
      </c>
      <c r="K95" s="487">
        <v>0</v>
      </c>
      <c r="L95" s="492">
        <v>0</v>
      </c>
      <c r="M95" s="487">
        <v>300</v>
      </c>
      <c r="N95" s="487">
        <v>0</v>
      </c>
      <c r="O95" s="487">
        <v>340</v>
      </c>
      <c r="P95" s="487">
        <v>1</v>
      </c>
      <c r="Q95" s="487">
        <v>305</v>
      </c>
      <c r="R95" s="487">
        <v>1</v>
      </c>
      <c r="S95" s="487">
        <v>1</v>
      </c>
      <c r="T95" s="492">
        <v>1648521</v>
      </c>
      <c r="U95" s="492">
        <v>776.14</v>
      </c>
      <c r="V95" s="487" t="s">
        <v>28</v>
      </c>
      <c r="W95" s="487" t="s">
        <v>28</v>
      </c>
      <c r="X95" s="487" t="s">
        <v>28</v>
      </c>
      <c r="Y95" s="504" t="s">
        <v>24</v>
      </c>
      <c r="Z95" s="504" t="s">
        <v>24</v>
      </c>
      <c r="AA95" s="504"/>
      <c r="AB95" s="504" t="s">
        <v>24</v>
      </c>
      <c r="AC95" s="487">
        <v>8000</v>
      </c>
      <c r="AD95" s="536">
        <v>8700</v>
      </c>
      <c r="AE95" s="487">
        <v>0</v>
      </c>
      <c r="AF95" s="492">
        <v>0</v>
      </c>
      <c r="AG95" s="487">
        <v>0</v>
      </c>
      <c r="AH95" s="516">
        <v>0</v>
      </c>
      <c r="AI95" s="492">
        <v>1509357</v>
      </c>
      <c r="AJ95" s="492">
        <v>1509100</v>
      </c>
      <c r="AK95" s="492">
        <v>-257</v>
      </c>
      <c r="AL95" s="492">
        <v>363153</v>
      </c>
      <c r="AM95" s="492">
        <v>1872253</v>
      </c>
      <c r="AN95" s="489">
        <v>941593</v>
      </c>
      <c r="AO95" s="489">
        <v>930660</v>
      </c>
      <c r="AP95" s="485">
        <v>0.62390000000000001</v>
      </c>
      <c r="AQ95" s="485">
        <v>0.50290000000000001</v>
      </c>
      <c r="AR95" s="489">
        <v>226588</v>
      </c>
      <c r="AS95" s="798">
        <v>12.968</v>
      </c>
      <c r="AT95" s="490">
        <v>0.09</v>
      </c>
    </row>
    <row r="96" spans="1:46">
      <c r="A96" s="474">
        <v>13073075</v>
      </c>
      <c r="B96" s="473">
        <v>5361</v>
      </c>
      <c r="C96" s="473" t="s">
        <v>119</v>
      </c>
      <c r="D96" s="487">
        <v>15208</v>
      </c>
      <c r="E96" s="487">
        <v>-1239100</v>
      </c>
      <c r="F96" s="492">
        <v>-1239100</v>
      </c>
      <c r="G96" s="1034">
        <v>1</v>
      </c>
      <c r="H96" s="487" t="s">
        <v>24</v>
      </c>
      <c r="I96" s="492">
        <v>2033700</v>
      </c>
      <c r="J96" s="487">
        <v>1</v>
      </c>
      <c r="K96" s="487">
        <v>0</v>
      </c>
      <c r="L96" s="492">
        <v>0</v>
      </c>
      <c r="M96" s="487">
        <v>340</v>
      </c>
      <c r="N96" s="487">
        <v>0</v>
      </c>
      <c r="O96" s="487">
        <v>340</v>
      </c>
      <c r="P96" s="487">
        <v>1</v>
      </c>
      <c r="Q96" s="487">
        <v>320</v>
      </c>
      <c r="R96" s="487">
        <v>1</v>
      </c>
      <c r="S96" s="487">
        <v>0</v>
      </c>
      <c r="T96" s="492">
        <v>9539228</v>
      </c>
      <c r="U96" s="492">
        <v>629.44000000000005</v>
      </c>
      <c r="V96" s="487" t="s">
        <v>32</v>
      </c>
      <c r="W96" s="487" t="s">
        <v>28</v>
      </c>
      <c r="X96" s="487" t="s">
        <v>28</v>
      </c>
      <c r="Y96" s="504" t="s">
        <v>24</v>
      </c>
      <c r="Z96" s="504" t="s">
        <v>24</v>
      </c>
      <c r="AA96" s="504"/>
      <c r="AB96" s="504" t="s">
        <v>24</v>
      </c>
      <c r="AC96" s="487">
        <v>55000</v>
      </c>
      <c r="AD96" s="536">
        <v>57000</v>
      </c>
      <c r="AE96" s="487">
        <v>0</v>
      </c>
      <c r="AF96" s="492">
        <v>0</v>
      </c>
      <c r="AG96" s="487">
        <v>0</v>
      </c>
      <c r="AH96" s="516">
        <v>0</v>
      </c>
      <c r="AI96" s="492">
        <v>7586874</v>
      </c>
      <c r="AJ96" s="492">
        <v>8212200</v>
      </c>
      <c r="AK96" s="492">
        <v>625326</v>
      </c>
      <c r="AL96" s="492">
        <v>4500685</v>
      </c>
      <c r="AM96" s="492">
        <v>12712885</v>
      </c>
      <c r="AN96" s="489">
        <v>5514198</v>
      </c>
      <c r="AO96" s="489">
        <v>7198687</v>
      </c>
      <c r="AP96" s="485">
        <v>0.67149999999999999</v>
      </c>
      <c r="AQ96" s="485">
        <v>0.43369999999999997</v>
      </c>
      <c r="AR96" s="489">
        <v>1616735</v>
      </c>
      <c r="AS96" s="798">
        <v>12.968</v>
      </c>
      <c r="AT96" s="490" t="s">
        <v>24</v>
      </c>
    </row>
    <row r="97" spans="1:46">
      <c r="A97" s="474">
        <v>13073082</v>
      </c>
      <c r="B97" s="473">
        <v>5361</v>
      </c>
      <c r="C97" s="473" t="s">
        <v>120</v>
      </c>
      <c r="D97" s="487">
        <v>285</v>
      </c>
      <c r="E97" s="487">
        <v>127400</v>
      </c>
      <c r="F97" s="492">
        <v>127400</v>
      </c>
      <c r="G97" s="487">
        <v>1</v>
      </c>
      <c r="H97" s="492">
        <v>93400</v>
      </c>
      <c r="I97" s="487" t="s">
        <v>24</v>
      </c>
      <c r="J97" s="487">
        <v>0</v>
      </c>
      <c r="K97" s="487">
        <v>0</v>
      </c>
      <c r="L97" s="492">
        <v>0</v>
      </c>
      <c r="M97" s="487">
        <v>400</v>
      </c>
      <c r="N97" s="487">
        <v>0</v>
      </c>
      <c r="O97" s="487">
        <v>300</v>
      </c>
      <c r="P97" s="487">
        <v>1</v>
      </c>
      <c r="Q97" s="487">
        <v>250</v>
      </c>
      <c r="R97" s="487">
        <v>1</v>
      </c>
      <c r="S97" s="487">
        <v>0</v>
      </c>
      <c r="T97" s="492">
        <v>258498</v>
      </c>
      <c r="U97" s="492">
        <v>907.01</v>
      </c>
      <c r="V97" s="487" t="s">
        <v>28</v>
      </c>
      <c r="W97" s="487" t="s">
        <v>28</v>
      </c>
      <c r="X97" s="487" t="s">
        <v>28</v>
      </c>
      <c r="Y97" s="504" t="s">
        <v>24</v>
      </c>
      <c r="Z97" s="504" t="s">
        <v>24</v>
      </c>
      <c r="AA97" s="504"/>
      <c r="AB97" s="504" t="s">
        <v>24</v>
      </c>
      <c r="AC97" s="487">
        <v>1000</v>
      </c>
      <c r="AD97" s="536">
        <v>1060</v>
      </c>
      <c r="AE97" s="487">
        <v>0</v>
      </c>
      <c r="AF97" s="492">
        <v>0</v>
      </c>
      <c r="AG97" s="487">
        <v>0</v>
      </c>
      <c r="AH97" s="516">
        <v>0</v>
      </c>
      <c r="AI97" s="492">
        <v>1500</v>
      </c>
      <c r="AJ97" s="492">
        <v>134100</v>
      </c>
      <c r="AK97" s="492">
        <v>132600</v>
      </c>
      <c r="AL97" s="492">
        <v>169344</v>
      </c>
      <c r="AM97" s="492">
        <v>303444</v>
      </c>
      <c r="AN97" s="489">
        <v>46024</v>
      </c>
      <c r="AO97" s="489">
        <v>257420</v>
      </c>
      <c r="AP97" s="485">
        <v>0.34320000000000001</v>
      </c>
      <c r="AQ97" s="485">
        <v>0.1517</v>
      </c>
      <c r="AR97" s="489">
        <v>30404</v>
      </c>
      <c r="AS97" s="798">
        <v>12.968</v>
      </c>
      <c r="AT97" s="490" t="s">
        <v>24</v>
      </c>
    </row>
    <row r="98" spans="1:46">
      <c r="A98" s="474">
        <v>13073085</v>
      </c>
      <c r="B98" s="473">
        <v>5361</v>
      </c>
      <c r="C98" s="473" t="s">
        <v>512</v>
      </c>
      <c r="D98" s="487">
        <v>685</v>
      </c>
      <c r="E98" s="487">
        <v>-343600</v>
      </c>
      <c r="F98" s="492">
        <v>-343600</v>
      </c>
      <c r="G98" s="487">
        <v>0</v>
      </c>
      <c r="H98" s="487" t="s">
        <v>24</v>
      </c>
      <c r="I98" s="492">
        <v>406600</v>
      </c>
      <c r="J98" s="487">
        <v>0</v>
      </c>
      <c r="K98" s="487">
        <v>0</v>
      </c>
      <c r="L98" s="492">
        <v>0</v>
      </c>
      <c r="M98" s="487">
        <v>360</v>
      </c>
      <c r="N98" s="487">
        <v>0</v>
      </c>
      <c r="O98" s="487">
        <v>340</v>
      </c>
      <c r="P98" s="487">
        <v>1</v>
      </c>
      <c r="Q98" s="487">
        <v>320</v>
      </c>
      <c r="R98" s="487">
        <v>1</v>
      </c>
      <c r="S98" s="487">
        <v>0</v>
      </c>
      <c r="T98" s="492">
        <v>1865714</v>
      </c>
      <c r="U98" s="492">
        <v>2731.65</v>
      </c>
      <c r="V98" s="487" t="s">
        <v>32</v>
      </c>
      <c r="W98" s="487" t="s">
        <v>28</v>
      </c>
      <c r="X98" s="487" t="s">
        <v>28</v>
      </c>
      <c r="Y98" s="504" t="s">
        <v>24</v>
      </c>
      <c r="Z98" s="504" t="s">
        <v>24</v>
      </c>
      <c r="AA98" s="504"/>
      <c r="AB98" s="504" t="s">
        <v>24</v>
      </c>
      <c r="AC98" s="487">
        <v>2300</v>
      </c>
      <c r="AD98" s="536">
        <v>2320</v>
      </c>
      <c r="AE98" s="487">
        <v>0</v>
      </c>
      <c r="AF98" s="492">
        <v>0</v>
      </c>
      <c r="AG98" s="487">
        <v>0</v>
      </c>
      <c r="AH98" s="516">
        <v>0</v>
      </c>
      <c r="AI98" s="492">
        <v>810542</v>
      </c>
      <c r="AJ98" s="492">
        <v>385700</v>
      </c>
      <c r="AK98" s="492">
        <v>-424842</v>
      </c>
      <c r="AL98" s="492">
        <v>0</v>
      </c>
      <c r="AM98" s="492">
        <v>385700</v>
      </c>
      <c r="AN98" s="489">
        <v>471059</v>
      </c>
      <c r="AO98" s="489">
        <v>-85359</v>
      </c>
      <c r="AP98" s="485">
        <v>1.2213000000000001</v>
      </c>
      <c r="AQ98" s="485">
        <v>1.2213000000000001</v>
      </c>
      <c r="AR98" s="489">
        <v>72862</v>
      </c>
      <c r="AS98" s="798">
        <v>12.968</v>
      </c>
      <c r="AT98" s="490" t="s">
        <v>24</v>
      </c>
    </row>
    <row r="99" spans="1:46">
      <c r="A99" s="474">
        <v>13073003</v>
      </c>
      <c r="B99" s="473">
        <v>5362</v>
      </c>
      <c r="C99" s="473" t="s">
        <v>122</v>
      </c>
      <c r="D99" s="487">
        <v>1212</v>
      </c>
      <c r="E99" s="487">
        <v>-210400</v>
      </c>
      <c r="F99" s="492">
        <v>-117312.06</v>
      </c>
      <c r="G99" s="487">
        <v>0</v>
      </c>
      <c r="H99" s="492">
        <v>0</v>
      </c>
      <c r="I99" s="492">
        <v>225167.69</v>
      </c>
      <c r="J99" s="487">
        <v>1</v>
      </c>
      <c r="K99" s="487">
        <v>0</v>
      </c>
      <c r="L99" s="492">
        <v>0</v>
      </c>
      <c r="M99" s="487">
        <v>420</v>
      </c>
      <c r="N99" s="487">
        <v>0</v>
      </c>
      <c r="O99" s="487">
        <v>450</v>
      </c>
      <c r="P99" s="487">
        <v>0</v>
      </c>
      <c r="Q99" s="487">
        <v>380</v>
      </c>
      <c r="R99" s="487">
        <v>0</v>
      </c>
      <c r="S99" s="487">
        <v>0</v>
      </c>
      <c r="T99" s="492">
        <v>748756.86</v>
      </c>
      <c r="U99" s="492">
        <v>617.79</v>
      </c>
      <c r="V99" s="504" t="s">
        <v>32</v>
      </c>
      <c r="W99" s="504" t="s">
        <v>28</v>
      </c>
      <c r="X99" s="504" t="s">
        <v>28</v>
      </c>
      <c r="Y99" s="507">
        <v>0</v>
      </c>
      <c r="Z99" s="504">
        <v>314274.59000000003</v>
      </c>
      <c r="AA99" s="515">
        <v>-117312.06</v>
      </c>
      <c r="AB99" s="508">
        <v>-206291.34</v>
      </c>
      <c r="AC99" s="487">
        <v>5700</v>
      </c>
      <c r="AD99" s="536">
        <v>5976.46</v>
      </c>
      <c r="AE99" s="487">
        <v>0</v>
      </c>
      <c r="AF99" s="492">
        <v>0</v>
      </c>
      <c r="AG99" s="487">
        <v>6600</v>
      </c>
      <c r="AH99" s="516">
        <v>6657.31</v>
      </c>
      <c r="AI99" s="492">
        <v>655942.55000000005</v>
      </c>
      <c r="AJ99" s="492">
        <v>693938.74</v>
      </c>
      <c r="AK99" s="492">
        <v>37996.189999999944</v>
      </c>
      <c r="AL99" s="492">
        <v>322716.67</v>
      </c>
      <c r="AM99" s="492">
        <v>1016655.4099999999</v>
      </c>
      <c r="AN99" s="492">
        <v>447605.27</v>
      </c>
      <c r="AO99" s="489">
        <v>569050.1399999999</v>
      </c>
      <c r="AP99" s="485">
        <v>0.64500000000000002</v>
      </c>
      <c r="AQ99" s="485">
        <v>0.44030000000000002</v>
      </c>
      <c r="AR99" s="492">
        <v>205787.87</v>
      </c>
      <c r="AS99" s="811">
        <v>21.369</v>
      </c>
      <c r="AT99" s="591">
        <v>1.4800000000000001E-2</v>
      </c>
    </row>
    <row r="100" spans="1:46">
      <c r="A100" s="474">
        <v>13073021</v>
      </c>
      <c r="B100" s="473">
        <v>5362</v>
      </c>
      <c r="C100" s="473" t="s">
        <v>123</v>
      </c>
      <c r="D100" s="487">
        <v>752</v>
      </c>
      <c r="E100" s="487">
        <v>-235800</v>
      </c>
      <c r="F100" s="492">
        <v>-128744.06</v>
      </c>
      <c r="G100" s="487">
        <v>0</v>
      </c>
      <c r="H100" s="492">
        <v>0</v>
      </c>
      <c r="I100" s="492">
        <v>193450.3</v>
      </c>
      <c r="J100" s="487">
        <v>0</v>
      </c>
      <c r="K100" s="487">
        <v>0</v>
      </c>
      <c r="L100" s="492">
        <v>0</v>
      </c>
      <c r="M100" s="487">
        <v>400</v>
      </c>
      <c r="N100" s="487">
        <v>0</v>
      </c>
      <c r="O100" s="487">
        <v>350</v>
      </c>
      <c r="P100" s="487">
        <v>1</v>
      </c>
      <c r="Q100" s="487">
        <v>380</v>
      </c>
      <c r="R100" s="487">
        <v>0</v>
      </c>
      <c r="S100" s="487">
        <v>0</v>
      </c>
      <c r="T100" s="492">
        <v>676615.38</v>
      </c>
      <c r="U100" s="492">
        <v>899.75</v>
      </c>
      <c r="V100" s="504" t="s">
        <v>32</v>
      </c>
      <c r="W100" s="504" t="s">
        <v>28</v>
      </c>
      <c r="X100" s="504" t="s">
        <v>28</v>
      </c>
      <c r="Y100" s="507">
        <v>-755522.04</v>
      </c>
      <c r="Z100" s="504">
        <v>-1507983.79</v>
      </c>
      <c r="AA100" s="515">
        <v>-128744.06</v>
      </c>
      <c r="AB100" s="508">
        <v>-970240.88</v>
      </c>
      <c r="AC100" s="487">
        <v>3400</v>
      </c>
      <c r="AD100" s="536">
        <v>3847.91</v>
      </c>
      <c r="AE100" s="487">
        <v>0</v>
      </c>
      <c r="AF100" s="492">
        <v>0</v>
      </c>
      <c r="AG100" s="487">
        <v>0</v>
      </c>
      <c r="AH100" s="516">
        <v>0</v>
      </c>
      <c r="AI100" s="492">
        <v>304057.40000000002</v>
      </c>
      <c r="AJ100" s="492">
        <v>297908.32</v>
      </c>
      <c r="AK100" s="492">
        <v>-6149.0800000000163</v>
      </c>
      <c r="AL100" s="492">
        <v>268602.31</v>
      </c>
      <c r="AM100" s="492">
        <v>566510.63</v>
      </c>
      <c r="AN100" s="492">
        <v>278891.44</v>
      </c>
      <c r="AO100" s="489">
        <v>287619.19</v>
      </c>
      <c r="AP100" s="485">
        <v>0.93620000000000003</v>
      </c>
      <c r="AQ100" s="485">
        <v>0.49230000000000002</v>
      </c>
      <c r="AR100" s="492">
        <v>128221.18</v>
      </c>
      <c r="AS100" s="811">
        <v>21.369</v>
      </c>
      <c r="AT100" s="591">
        <v>1.8E-3</v>
      </c>
    </row>
    <row r="101" spans="1:46">
      <c r="A101" s="474">
        <v>13073028</v>
      </c>
      <c r="B101" s="473">
        <v>5362</v>
      </c>
      <c r="C101" s="473" t="s">
        <v>124</v>
      </c>
      <c r="D101" s="487">
        <v>1308</v>
      </c>
      <c r="E101" s="487">
        <v>-38600</v>
      </c>
      <c r="F101" s="492">
        <v>50742.93</v>
      </c>
      <c r="G101" s="487">
        <v>0</v>
      </c>
      <c r="H101" s="487">
        <v>0</v>
      </c>
      <c r="I101" s="487">
        <v>63275.83</v>
      </c>
      <c r="J101" s="487">
        <v>1</v>
      </c>
      <c r="K101" s="487">
        <v>0</v>
      </c>
      <c r="L101" s="487" t="s">
        <v>24</v>
      </c>
      <c r="M101" s="487">
        <v>520</v>
      </c>
      <c r="N101" s="487">
        <v>0</v>
      </c>
      <c r="O101" s="487">
        <v>520</v>
      </c>
      <c r="P101" s="487">
        <v>0</v>
      </c>
      <c r="Q101" s="487">
        <v>300</v>
      </c>
      <c r="R101" s="487">
        <v>1</v>
      </c>
      <c r="S101" s="487">
        <v>0</v>
      </c>
      <c r="T101" s="492">
        <v>1483300.49</v>
      </c>
      <c r="U101" s="492">
        <v>1129.7033434881951</v>
      </c>
      <c r="V101" s="504" t="s">
        <v>28</v>
      </c>
      <c r="W101" s="504" t="s">
        <v>28</v>
      </c>
      <c r="X101" s="504" t="s">
        <v>28</v>
      </c>
      <c r="Y101" s="504">
        <v>113252.58</v>
      </c>
      <c r="Z101" s="504">
        <v>135079.53</v>
      </c>
      <c r="AA101" s="504">
        <v>17930.57</v>
      </c>
      <c r="AB101" s="504">
        <v>431503.74</v>
      </c>
      <c r="AC101" s="487">
        <v>3500</v>
      </c>
      <c r="AD101" s="536">
        <v>3493.35</v>
      </c>
      <c r="AE101" s="487">
        <v>0</v>
      </c>
      <c r="AF101" s="492">
        <v>0</v>
      </c>
      <c r="AG101" s="487">
        <v>0</v>
      </c>
      <c r="AH101" s="516">
        <v>0</v>
      </c>
      <c r="AI101" s="492">
        <v>514142.53</v>
      </c>
      <c r="AJ101" s="492">
        <v>532618.06999999995</v>
      </c>
      <c r="AK101" s="492">
        <v>18475.539999999921</v>
      </c>
      <c r="AL101" s="492">
        <v>434496.93</v>
      </c>
      <c r="AM101" s="492">
        <v>967115</v>
      </c>
      <c r="AN101" s="489">
        <v>452012.84</v>
      </c>
      <c r="AO101" s="489">
        <v>515102.16</v>
      </c>
      <c r="AP101" s="591">
        <v>0.84866223183152623</v>
      </c>
      <c r="AQ101" s="591">
        <v>0.46738272077260723</v>
      </c>
      <c r="AR101" s="489">
        <v>207814.27</v>
      </c>
      <c r="AS101" s="811">
        <v>21.369</v>
      </c>
      <c r="AT101" s="591">
        <v>3.0000000000000001E-3</v>
      </c>
    </row>
    <row r="102" spans="1:46">
      <c r="A102" s="474">
        <v>13073040</v>
      </c>
      <c r="B102" s="473">
        <v>5362</v>
      </c>
      <c r="C102" s="473" t="s">
        <v>125</v>
      </c>
      <c r="D102" s="487">
        <v>977</v>
      </c>
      <c r="E102" s="487">
        <v>-223600</v>
      </c>
      <c r="F102" s="492">
        <v>361197.72</v>
      </c>
      <c r="G102" s="487">
        <v>1</v>
      </c>
      <c r="H102" s="487">
        <v>184649.58</v>
      </c>
      <c r="I102" s="487">
        <v>0</v>
      </c>
      <c r="J102" s="487">
        <v>1</v>
      </c>
      <c r="K102" s="487">
        <v>0</v>
      </c>
      <c r="L102" s="487" t="s">
        <v>24</v>
      </c>
      <c r="M102" s="487">
        <v>355</v>
      </c>
      <c r="N102" s="487">
        <v>0</v>
      </c>
      <c r="O102" s="487">
        <v>400</v>
      </c>
      <c r="P102" s="487">
        <v>0</v>
      </c>
      <c r="Q102" s="487">
        <v>250</v>
      </c>
      <c r="R102" s="487">
        <v>1</v>
      </c>
      <c r="S102" s="487">
        <v>0</v>
      </c>
      <c r="T102" s="492">
        <v>3110753.61</v>
      </c>
      <c r="U102" s="492">
        <v>3104.5445209580839</v>
      </c>
      <c r="V102" s="504" t="s">
        <v>28</v>
      </c>
      <c r="W102" s="504" t="s">
        <v>28</v>
      </c>
      <c r="X102" s="504" t="s">
        <v>28</v>
      </c>
      <c r="Y102" s="504">
        <v>342689.16</v>
      </c>
      <c r="Z102" s="504">
        <v>406373.16</v>
      </c>
      <c r="AA102" s="504">
        <v>122759.9</v>
      </c>
      <c r="AB102" s="504">
        <v>206411.64</v>
      </c>
      <c r="AC102" s="487">
        <v>2000</v>
      </c>
      <c r="AD102" s="536">
        <v>2218.66</v>
      </c>
      <c r="AE102" s="487">
        <v>0</v>
      </c>
      <c r="AF102" s="492">
        <v>0</v>
      </c>
      <c r="AG102" s="487">
        <v>47000</v>
      </c>
      <c r="AH102" s="516">
        <v>47200.87</v>
      </c>
      <c r="AI102" s="492">
        <v>1110848.3</v>
      </c>
      <c r="AJ102" s="492">
        <v>897367.78</v>
      </c>
      <c r="AK102" s="492">
        <v>-213480.52000000002</v>
      </c>
      <c r="AL102" s="492">
        <v>0</v>
      </c>
      <c r="AM102" s="492">
        <v>897367.78</v>
      </c>
      <c r="AN102" s="489">
        <v>516322.29</v>
      </c>
      <c r="AO102" s="489">
        <v>381045.49000000005</v>
      </c>
      <c r="AP102" s="591">
        <v>0.57537422393302329</v>
      </c>
      <c r="AQ102" s="591">
        <v>0.57537422393302329</v>
      </c>
      <c r="AR102" s="489">
        <v>237380.73</v>
      </c>
      <c r="AS102" s="811">
        <v>21.369</v>
      </c>
      <c r="AT102" s="591">
        <v>8.3999999999999995E-3</v>
      </c>
    </row>
    <row r="103" spans="1:46">
      <c r="A103" s="474">
        <v>13073045</v>
      </c>
      <c r="B103" s="473">
        <v>5362</v>
      </c>
      <c r="C103" s="473" t="s">
        <v>126</v>
      </c>
      <c r="D103" s="487">
        <v>416</v>
      </c>
      <c r="E103" s="487">
        <v>-12100</v>
      </c>
      <c r="F103" s="492">
        <v>13630.71</v>
      </c>
      <c r="G103" s="487">
        <v>1</v>
      </c>
      <c r="H103" s="487">
        <v>1940.11</v>
      </c>
      <c r="I103" s="487">
        <v>0</v>
      </c>
      <c r="J103" s="487">
        <v>1</v>
      </c>
      <c r="K103" s="487">
        <v>0</v>
      </c>
      <c r="L103" s="487" t="s">
        <v>24</v>
      </c>
      <c r="M103" s="487">
        <v>400</v>
      </c>
      <c r="N103" s="487">
        <v>0</v>
      </c>
      <c r="O103" s="487">
        <v>400</v>
      </c>
      <c r="P103" s="487">
        <v>0</v>
      </c>
      <c r="Q103" s="487">
        <v>300</v>
      </c>
      <c r="R103" s="487">
        <v>1</v>
      </c>
      <c r="S103" s="487">
        <v>0</v>
      </c>
      <c r="T103" s="492">
        <v>153116.12</v>
      </c>
      <c r="U103" s="492">
        <v>360.27322352941178</v>
      </c>
      <c r="V103" s="504" t="s">
        <v>28</v>
      </c>
      <c r="W103" s="504" t="s">
        <v>28</v>
      </c>
      <c r="X103" s="504" t="s">
        <v>28</v>
      </c>
      <c r="Y103" s="504">
        <v>0</v>
      </c>
      <c r="Z103" s="504">
        <v>208302.39</v>
      </c>
      <c r="AA103" s="504">
        <v>-1438.73</v>
      </c>
      <c r="AB103" s="504">
        <v>135785.84</v>
      </c>
      <c r="AC103" s="487">
        <v>1500</v>
      </c>
      <c r="AD103" s="536">
        <v>1730</v>
      </c>
      <c r="AE103" s="487">
        <v>0</v>
      </c>
      <c r="AF103" s="492">
        <v>0</v>
      </c>
      <c r="AG103" s="487">
        <v>0</v>
      </c>
      <c r="AH103" s="516">
        <v>0</v>
      </c>
      <c r="AI103" s="492">
        <v>261135.05</v>
      </c>
      <c r="AJ103" s="492">
        <v>284768</v>
      </c>
      <c r="AK103" s="492">
        <v>23632.950000000012</v>
      </c>
      <c r="AL103" s="492">
        <v>88756.23</v>
      </c>
      <c r="AM103" s="492">
        <v>373524.23</v>
      </c>
      <c r="AN103" s="489">
        <v>162349.13</v>
      </c>
      <c r="AO103" s="489">
        <v>211175.09999999998</v>
      </c>
      <c r="AP103" s="591">
        <v>0.57011015984942126</v>
      </c>
      <c r="AQ103" s="591">
        <v>0.43464149568021332</v>
      </c>
      <c r="AR103" s="489">
        <v>74640.5</v>
      </c>
      <c r="AS103" s="811">
        <v>21.369</v>
      </c>
      <c r="AT103" s="591">
        <v>7.3000000000000001E-3</v>
      </c>
    </row>
    <row r="104" spans="1:46">
      <c r="A104" s="474">
        <v>13073059</v>
      </c>
      <c r="B104" s="473">
        <v>5362</v>
      </c>
      <c r="C104" s="473" t="s">
        <v>127</v>
      </c>
      <c r="D104" s="487">
        <v>284</v>
      </c>
      <c r="E104" s="487">
        <v>-39000</v>
      </c>
      <c r="F104" s="492">
        <v>83503.61</v>
      </c>
      <c r="G104" s="487">
        <v>1</v>
      </c>
      <c r="H104" s="492">
        <v>66563.490000000005</v>
      </c>
      <c r="I104" s="492">
        <v>0</v>
      </c>
      <c r="J104" s="487">
        <v>1</v>
      </c>
      <c r="K104" s="487">
        <v>0</v>
      </c>
      <c r="L104" s="492">
        <v>0</v>
      </c>
      <c r="M104" s="487">
        <v>700</v>
      </c>
      <c r="N104" s="487">
        <v>0</v>
      </c>
      <c r="O104" s="487">
        <v>500</v>
      </c>
      <c r="P104" s="487">
        <v>0</v>
      </c>
      <c r="Q104" s="487">
        <v>300</v>
      </c>
      <c r="R104" s="487">
        <v>1</v>
      </c>
      <c r="S104" s="487">
        <v>0</v>
      </c>
      <c r="T104" s="492">
        <v>51531.71</v>
      </c>
      <c r="U104" s="492">
        <v>181.45</v>
      </c>
      <c r="V104" s="504" t="s">
        <v>28</v>
      </c>
      <c r="W104" s="504" t="s">
        <v>28</v>
      </c>
      <c r="X104" s="504" t="s">
        <v>28</v>
      </c>
      <c r="Y104" s="507">
        <v>525231.43000000005</v>
      </c>
      <c r="Z104" s="504">
        <v>630366.77</v>
      </c>
      <c r="AA104" s="515">
        <v>83503.61</v>
      </c>
      <c r="AB104" s="508">
        <v>338495.1</v>
      </c>
      <c r="AC104" s="487">
        <v>1400</v>
      </c>
      <c r="AD104" s="536">
        <v>1482.91</v>
      </c>
      <c r="AE104" s="487">
        <v>0</v>
      </c>
      <c r="AF104" s="492">
        <v>0</v>
      </c>
      <c r="AG104" s="487">
        <v>14000</v>
      </c>
      <c r="AH104" s="516">
        <v>13300.35</v>
      </c>
      <c r="AI104" s="492">
        <v>174803.31</v>
      </c>
      <c r="AJ104" s="492">
        <v>232900.22</v>
      </c>
      <c r="AK104" s="492">
        <v>58096.91</v>
      </c>
      <c r="AL104" s="492">
        <v>74935.320000000007</v>
      </c>
      <c r="AM104" s="492">
        <v>307835.54000000004</v>
      </c>
      <c r="AN104" s="492">
        <v>122796.71</v>
      </c>
      <c r="AO104" s="489">
        <v>185038.83000000002</v>
      </c>
      <c r="AP104" s="485">
        <v>0.52725029628567976</v>
      </c>
      <c r="AQ104" s="485">
        <v>0.39890361587229334</v>
      </c>
      <c r="AR104" s="492">
        <v>56456.160000000003</v>
      </c>
      <c r="AS104" s="811">
        <v>21.369</v>
      </c>
      <c r="AT104" s="591">
        <v>9.1000000000000004E-3</v>
      </c>
    </row>
    <row r="105" spans="1:46">
      <c r="A105" s="474">
        <v>13073073</v>
      </c>
      <c r="B105" s="473">
        <v>5362</v>
      </c>
      <c r="C105" s="473" t="s">
        <v>128</v>
      </c>
      <c r="D105" s="487">
        <v>925</v>
      </c>
      <c r="E105" s="487">
        <v>110700</v>
      </c>
      <c r="F105" s="492">
        <v>270617.57</v>
      </c>
      <c r="G105" s="487">
        <v>1</v>
      </c>
      <c r="H105" s="492">
        <v>225336.14</v>
      </c>
      <c r="I105" s="492">
        <v>0</v>
      </c>
      <c r="J105" s="487">
        <v>1</v>
      </c>
      <c r="K105" s="487">
        <v>1</v>
      </c>
      <c r="L105" s="492">
        <v>240862.94</v>
      </c>
      <c r="M105" s="487">
        <v>400</v>
      </c>
      <c r="N105" s="487">
        <v>0</v>
      </c>
      <c r="O105" s="487">
        <v>480</v>
      </c>
      <c r="P105" s="487">
        <v>0</v>
      </c>
      <c r="Q105" s="487">
        <v>330</v>
      </c>
      <c r="R105" s="487">
        <v>0</v>
      </c>
      <c r="S105" s="487">
        <v>0</v>
      </c>
      <c r="T105" s="492">
        <v>327226</v>
      </c>
      <c r="U105" s="492">
        <v>353.76</v>
      </c>
      <c r="V105" s="504" t="s">
        <v>28</v>
      </c>
      <c r="W105" s="504" t="s">
        <v>28</v>
      </c>
      <c r="X105" s="504" t="s">
        <v>28</v>
      </c>
      <c r="Y105" s="507">
        <v>171166.95</v>
      </c>
      <c r="Z105" s="504">
        <v>541581.61</v>
      </c>
      <c r="AA105" s="515">
        <v>270617.57</v>
      </c>
      <c r="AB105" s="508">
        <v>429826.19</v>
      </c>
      <c r="AC105" s="487">
        <v>6000</v>
      </c>
      <c r="AD105" s="536">
        <v>6392.1</v>
      </c>
      <c r="AE105" s="487">
        <v>0</v>
      </c>
      <c r="AF105" s="492">
        <v>0</v>
      </c>
      <c r="AG105" s="487">
        <v>0</v>
      </c>
      <c r="AH105" s="516">
        <v>0</v>
      </c>
      <c r="AI105" s="492">
        <v>710814.29</v>
      </c>
      <c r="AJ105" s="492">
        <v>933713.82</v>
      </c>
      <c r="AK105" s="492">
        <v>222899.52999999991</v>
      </c>
      <c r="AL105" s="492">
        <v>133872.31</v>
      </c>
      <c r="AM105" s="492">
        <v>1067586.1299999999</v>
      </c>
      <c r="AN105" s="492">
        <v>374030.78</v>
      </c>
      <c r="AO105" s="489">
        <v>693555.34999999986</v>
      </c>
      <c r="AP105" s="485">
        <v>0.40060000000000001</v>
      </c>
      <c r="AQ105" s="485">
        <v>0.35039999999999999</v>
      </c>
      <c r="AR105" s="492">
        <v>171961.78</v>
      </c>
      <c r="AS105" s="811">
        <v>21.369</v>
      </c>
      <c r="AT105" s="591">
        <v>7.6E-3</v>
      </c>
    </row>
    <row r="106" spans="1:46">
      <c r="A106" s="474">
        <v>13073079</v>
      </c>
      <c r="B106" s="473">
        <v>5362</v>
      </c>
      <c r="C106" s="473" t="s">
        <v>129</v>
      </c>
      <c r="D106" s="487">
        <v>1920</v>
      </c>
      <c r="E106" s="487">
        <v>399600</v>
      </c>
      <c r="F106" s="492">
        <v>913434.31</v>
      </c>
      <c r="G106" s="487">
        <v>1</v>
      </c>
      <c r="H106" s="492">
        <v>369680.97</v>
      </c>
      <c r="I106" s="492">
        <v>0</v>
      </c>
      <c r="J106" s="487">
        <v>1</v>
      </c>
      <c r="K106" s="487">
        <v>0</v>
      </c>
      <c r="L106" s="492">
        <v>0</v>
      </c>
      <c r="M106" s="487">
        <v>300</v>
      </c>
      <c r="N106" s="487">
        <v>0</v>
      </c>
      <c r="O106" s="487">
        <v>400</v>
      </c>
      <c r="P106" s="487">
        <v>0</v>
      </c>
      <c r="Q106" s="487">
        <v>380</v>
      </c>
      <c r="R106" s="487">
        <v>0</v>
      </c>
      <c r="S106" s="487">
        <v>0</v>
      </c>
      <c r="T106" s="492">
        <v>2445956.13</v>
      </c>
      <c r="U106" s="492">
        <v>1273.94</v>
      </c>
      <c r="V106" s="504" t="s">
        <v>28</v>
      </c>
      <c r="W106" s="504" t="s">
        <v>28</v>
      </c>
      <c r="X106" s="504" t="s">
        <v>28</v>
      </c>
      <c r="Y106" s="507">
        <v>2274539.86</v>
      </c>
      <c r="Z106" s="504">
        <v>5442154.4100000001</v>
      </c>
      <c r="AA106" s="515">
        <v>913434.31</v>
      </c>
      <c r="AB106" s="508">
        <v>5622272.3399999999</v>
      </c>
      <c r="AC106" s="487">
        <v>7900</v>
      </c>
      <c r="AD106" s="536">
        <v>8929.15</v>
      </c>
      <c r="AE106" s="487">
        <v>0</v>
      </c>
      <c r="AF106" s="492">
        <v>0</v>
      </c>
      <c r="AG106" s="487">
        <v>0</v>
      </c>
      <c r="AH106" s="516">
        <v>0</v>
      </c>
      <c r="AI106" s="492">
        <v>944865.48</v>
      </c>
      <c r="AJ106" s="492">
        <v>1127166.22</v>
      </c>
      <c r="AK106" s="492">
        <v>182300.74</v>
      </c>
      <c r="AL106" s="492">
        <v>634451.43999999994</v>
      </c>
      <c r="AM106" s="492">
        <v>1761617.66</v>
      </c>
      <c r="AN106" s="492">
        <v>738855.92</v>
      </c>
      <c r="AO106" s="489">
        <v>1022761.7399999999</v>
      </c>
      <c r="AP106" s="485">
        <v>0.65549999999999997</v>
      </c>
      <c r="AQ106" s="485">
        <v>0.4194</v>
      </c>
      <c r="AR106" s="492">
        <v>339691.6</v>
      </c>
      <c r="AS106" s="811">
        <v>21.369</v>
      </c>
      <c r="AT106" s="591">
        <v>1.78E-2</v>
      </c>
    </row>
    <row r="107" spans="1:46">
      <c r="A107" s="474">
        <v>13073081</v>
      </c>
      <c r="B107" s="473">
        <v>5362</v>
      </c>
      <c r="C107" s="473" t="s">
        <v>130</v>
      </c>
      <c r="D107" s="487">
        <v>430</v>
      </c>
      <c r="E107" s="487">
        <v>-146200</v>
      </c>
      <c r="F107" s="492">
        <v>-101857.44</v>
      </c>
      <c r="G107" s="487">
        <v>0</v>
      </c>
      <c r="H107" s="487">
        <v>0</v>
      </c>
      <c r="I107" s="487">
        <v>101857.44</v>
      </c>
      <c r="J107" s="487">
        <v>1</v>
      </c>
      <c r="K107" s="487">
        <v>0</v>
      </c>
      <c r="L107" s="487" t="s">
        <v>24</v>
      </c>
      <c r="M107" s="487">
        <v>200</v>
      </c>
      <c r="N107" s="487">
        <v>1</v>
      </c>
      <c r="O107" s="487">
        <v>300</v>
      </c>
      <c r="P107" s="487">
        <v>1</v>
      </c>
      <c r="Q107" s="487">
        <v>250</v>
      </c>
      <c r="R107" s="487">
        <v>1</v>
      </c>
      <c r="S107" s="487">
        <v>1</v>
      </c>
      <c r="T107" s="492">
        <v>0</v>
      </c>
      <c r="U107" s="492">
        <v>0</v>
      </c>
      <c r="V107" s="504" t="s">
        <v>28</v>
      </c>
      <c r="W107" s="504" t="s">
        <v>28</v>
      </c>
      <c r="X107" s="504" t="s">
        <v>28</v>
      </c>
      <c r="Y107" s="504">
        <v>687619.41</v>
      </c>
      <c r="Z107" s="504">
        <v>766370.47</v>
      </c>
      <c r="AA107" s="504">
        <v>-85910.47</v>
      </c>
      <c r="AB107" s="504">
        <v>687619.01</v>
      </c>
      <c r="AC107" s="487">
        <v>1000</v>
      </c>
      <c r="AD107" s="536">
        <v>1065.82</v>
      </c>
      <c r="AE107" s="487">
        <v>0</v>
      </c>
      <c r="AF107" s="492">
        <v>0</v>
      </c>
      <c r="AG107" s="487">
        <v>0</v>
      </c>
      <c r="AH107" s="516">
        <v>0</v>
      </c>
      <c r="AI107" s="492">
        <v>571268.39</v>
      </c>
      <c r="AJ107" s="492">
        <v>381865.54</v>
      </c>
      <c r="AK107" s="492">
        <v>-189402.85000000003</v>
      </c>
      <c r="AL107" s="492">
        <v>0</v>
      </c>
      <c r="AM107" s="492">
        <v>381865.54</v>
      </c>
      <c r="AN107" s="489">
        <v>265270.12</v>
      </c>
      <c r="AO107" s="489">
        <v>116595.41999999998</v>
      </c>
      <c r="AP107" s="591">
        <v>0.6946689140894986</v>
      </c>
      <c r="AQ107" s="591">
        <v>0.6946689140894986</v>
      </c>
      <c r="AR107" s="489">
        <v>117308.18</v>
      </c>
      <c r="AS107" s="811">
        <v>21.369</v>
      </c>
      <c r="AT107" s="591">
        <v>3.8999999999999998E-3</v>
      </c>
    </row>
    <row r="108" spans="1:46">
      <c r="A108" s="474">
        <v>13073092</v>
      </c>
      <c r="B108" s="473">
        <v>5362</v>
      </c>
      <c r="C108" s="473" t="s">
        <v>131</v>
      </c>
      <c r="D108" s="487">
        <v>704</v>
      </c>
      <c r="E108" s="487">
        <v>-111800</v>
      </c>
      <c r="F108" s="492">
        <v>-47071.839999999997</v>
      </c>
      <c r="G108" s="487">
        <v>0</v>
      </c>
      <c r="H108" s="487">
        <v>0</v>
      </c>
      <c r="I108" s="487">
        <v>66106.83</v>
      </c>
      <c r="J108" s="487">
        <v>1</v>
      </c>
      <c r="K108" s="487">
        <v>0</v>
      </c>
      <c r="L108" s="487" t="s">
        <v>24</v>
      </c>
      <c r="M108" s="487">
        <v>400</v>
      </c>
      <c r="N108" s="487">
        <v>0</v>
      </c>
      <c r="O108" s="487">
        <v>400</v>
      </c>
      <c r="P108" s="487">
        <v>0</v>
      </c>
      <c r="Q108" s="487">
        <v>300</v>
      </c>
      <c r="R108" s="487">
        <v>1</v>
      </c>
      <c r="S108" s="487">
        <v>0</v>
      </c>
      <c r="T108" s="492">
        <v>242735.05</v>
      </c>
      <c r="U108" s="492">
        <v>343.81735127478754</v>
      </c>
      <c r="V108" s="504" t="s">
        <v>28</v>
      </c>
      <c r="W108" s="504" t="s">
        <v>28</v>
      </c>
      <c r="X108" s="504" t="s">
        <v>28</v>
      </c>
      <c r="Y108" s="504">
        <v>435776.41</v>
      </c>
      <c r="Z108" s="504">
        <v>335271.33</v>
      </c>
      <c r="AA108" s="504">
        <v>14390.12</v>
      </c>
      <c r="AB108" s="504">
        <v>227184.78</v>
      </c>
      <c r="AC108" s="487">
        <v>2800</v>
      </c>
      <c r="AD108" s="536">
        <v>2547</v>
      </c>
      <c r="AE108" s="487">
        <v>0</v>
      </c>
      <c r="AF108" s="492">
        <v>0</v>
      </c>
      <c r="AG108" s="487">
        <v>0</v>
      </c>
      <c r="AH108" s="516">
        <v>0</v>
      </c>
      <c r="AI108" s="492">
        <v>463403.36</v>
      </c>
      <c r="AJ108" s="492">
        <v>410015.21</v>
      </c>
      <c r="AK108" s="492">
        <v>-53388.149999999965</v>
      </c>
      <c r="AL108" s="492">
        <v>131218.32</v>
      </c>
      <c r="AM108" s="492">
        <v>541233.53</v>
      </c>
      <c r="AN108" s="489">
        <v>297527.51</v>
      </c>
      <c r="AO108" s="489">
        <v>243706.02000000002</v>
      </c>
      <c r="AP108" s="591">
        <v>0.72564993381586984</v>
      </c>
      <c r="AQ108" s="591">
        <v>0.54972113423941049</v>
      </c>
      <c r="AR108" s="489">
        <v>136789.17000000001</v>
      </c>
      <c r="AS108" s="811">
        <v>21.369</v>
      </c>
      <c r="AT108" s="591">
        <v>6.1000000000000004E-3</v>
      </c>
    </row>
    <row r="109" spans="1:46">
      <c r="A109" s="474">
        <v>13073095</v>
      </c>
      <c r="B109" s="473">
        <v>5362</v>
      </c>
      <c r="C109" s="473" t="s">
        <v>132</v>
      </c>
      <c r="D109" s="487">
        <v>544</v>
      </c>
      <c r="E109" s="487">
        <v>-48600</v>
      </c>
      <c r="F109" s="492">
        <v>133397.85999999999</v>
      </c>
      <c r="G109" s="487">
        <v>1</v>
      </c>
      <c r="H109" s="492">
        <v>107549.43</v>
      </c>
      <c r="I109" s="492">
        <v>0</v>
      </c>
      <c r="J109" s="487">
        <v>1</v>
      </c>
      <c r="K109" s="487">
        <v>0</v>
      </c>
      <c r="L109" s="492">
        <v>0</v>
      </c>
      <c r="M109" s="487">
        <v>400</v>
      </c>
      <c r="N109" s="487">
        <v>0</v>
      </c>
      <c r="O109" s="487">
        <v>400</v>
      </c>
      <c r="P109" s="487">
        <v>0</v>
      </c>
      <c r="Q109" s="487">
        <v>300</v>
      </c>
      <c r="R109" s="487">
        <v>1</v>
      </c>
      <c r="S109" s="487">
        <v>0</v>
      </c>
      <c r="T109" s="492">
        <v>193558.38</v>
      </c>
      <c r="U109" s="492">
        <v>355.81</v>
      </c>
      <c r="V109" s="504" t="s">
        <v>28</v>
      </c>
      <c r="W109" s="504" t="s">
        <v>28</v>
      </c>
      <c r="X109" s="504" t="s">
        <v>28</v>
      </c>
      <c r="Y109" s="507">
        <v>105573.91</v>
      </c>
      <c r="Z109" s="507">
        <v>251307.06</v>
      </c>
      <c r="AA109" s="508">
        <v>133397.85999999999</v>
      </c>
      <c r="AB109" s="508">
        <v>91084.56</v>
      </c>
      <c r="AC109" s="487">
        <v>1800</v>
      </c>
      <c r="AD109" s="536">
        <v>1972.5</v>
      </c>
      <c r="AE109" s="487">
        <v>0</v>
      </c>
      <c r="AF109" s="492">
        <v>0</v>
      </c>
      <c r="AG109" s="487">
        <v>10000</v>
      </c>
      <c r="AH109" s="516">
        <v>11313.21</v>
      </c>
      <c r="AI109" s="492">
        <v>264102.73</v>
      </c>
      <c r="AJ109" s="492">
        <v>323017.59000000003</v>
      </c>
      <c r="AK109" s="492">
        <v>58914.860000000044</v>
      </c>
      <c r="AL109" s="492">
        <v>174289.97</v>
      </c>
      <c r="AM109" s="492">
        <v>497307.56000000006</v>
      </c>
      <c r="AN109" s="492">
        <v>202170.65</v>
      </c>
      <c r="AO109" s="489">
        <v>295136.91000000003</v>
      </c>
      <c r="AP109" s="485">
        <v>0.62590000000000001</v>
      </c>
      <c r="AQ109" s="485">
        <v>0.40649999999999997</v>
      </c>
      <c r="AR109" s="492">
        <v>92948.56</v>
      </c>
      <c r="AS109" s="811">
        <v>21.369</v>
      </c>
      <c r="AT109" s="591">
        <v>5.1999999999999998E-3</v>
      </c>
    </row>
    <row r="110" spans="1:46">
      <c r="A110" s="474"/>
      <c r="B110" s="473"/>
      <c r="C110" s="473"/>
      <c r="D110" s="487"/>
      <c r="E110" s="487"/>
      <c r="F110" s="492"/>
      <c r="G110" s="487"/>
      <c r="H110" s="492"/>
      <c r="I110" s="492"/>
      <c r="J110" s="487"/>
      <c r="K110" s="487"/>
      <c r="L110" s="492"/>
      <c r="M110" s="487"/>
      <c r="N110" s="487"/>
      <c r="O110" s="487"/>
      <c r="P110" s="487"/>
      <c r="Q110" s="487"/>
      <c r="R110" s="487"/>
      <c r="S110" s="487"/>
      <c r="T110" s="492"/>
      <c r="U110" s="492"/>
      <c r="V110" s="504"/>
      <c r="W110" s="504"/>
      <c r="X110" s="504"/>
      <c r="Y110" s="504"/>
      <c r="Z110" s="504"/>
      <c r="AA110" s="504"/>
      <c r="AB110" s="504"/>
      <c r="AC110" s="487"/>
      <c r="AD110" s="536"/>
      <c r="AE110" s="487"/>
      <c r="AF110" s="492"/>
      <c r="AG110" s="487"/>
      <c r="AH110" s="516"/>
      <c r="AI110" s="492"/>
      <c r="AJ110" s="492"/>
      <c r="AK110" s="492"/>
      <c r="AL110" s="492"/>
      <c r="AM110" s="492"/>
      <c r="AN110" s="489"/>
      <c r="AO110" s="489"/>
      <c r="AP110" s="490"/>
      <c r="AQ110" s="490"/>
      <c r="AR110" s="489"/>
      <c r="AS110" s="594"/>
      <c r="AT110" s="490"/>
    </row>
    <row r="111" spans="1:46">
      <c r="A111" s="506" t="s">
        <v>133</v>
      </c>
      <c r="B111" s="473"/>
      <c r="C111" s="473"/>
      <c r="D111" s="487">
        <f>SUM(D5:D110)</f>
        <v>225026</v>
      </c>
      <c r="E111" s="487"/>
      <c r="F111" s="492"/>
      <c r="G111" s="487"/>
      <c r="H111" s="492"/>
      <c r="I111" s="492"/>
      <c r="J111" s="487"/>
      <c r="K111" s="487"/>
      <c r="L111" s="492"/>
      <c r="M111" s="487"/>
      <c r="N111" s="487"/>
      <c r="O111" s="487"/>
      <c r="P111" s="487"/>
      <c r="Q111" s="487"/>
      <c r="R111" s="487"/>
      <c r="S111" s="487"/>
      <c r="T111" s="492"/>
      <c r="U111" s="492"/>
      <c r="V111" s="504"/>
      <c r="W111" s="504"/>
      <c r="X111" s="504"/>
      <c r="Y111" s="504"/>
      <c r="Z111" s="504"/>
      <c r="AA111" s="504"/>
      <c r="AB111" s="504"/>
      <c r="AC111" s="487"/>
      <c r="AD111" s="536"/>
      <c r="AE111" s="487"/>
      <c r="AF111" s="492"/>
      <c r="AG111" s="487"/>
      <c r="AH111" s="516"/>
      <c r="AI111" s="492"/>
      <c r="AJ111" s="492"/>
      <c r="AK111" s="492"/>
      <c r="AL111" s="492"/>
      <c r="AM111" s="492"/>
      <c r="AN111" s="489"/>
      <c r="AO111" s="489"/>
      <c r="AP111" s="490"/>
      <c r="AQ111" s="490"/>
      <c r="AR111" s="489"/>
      <c r="AS111" s="594"/>
      <c r="AT111" s="490"/>
    </row>
  </sheetData>
  <sheetProtection sort="0" autoFilter="0"/>
  <autoFilter ref="A4:AT109" xr:uid="{00000000-0009-0000-0000-000005000000}"/>
  <customSheetViews>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AT109" xr:uid="{00000000-0009-0000-0000-000005000000}"/>
    </customSheetView>
    <customSheetView guid="{378E6016-0BA3-40B8-909C-3DBAD733C38C}" showAutoFilter="1">
      <pane xSplit="3" ySplit="4" topLeftCell="AJ96" activePane="bottomRight" state="frozen"/>
      <selection pane="bottomRight" activeCell="AS105" sqref="AS105"/>
      <pageMargins left="0.7" right="0.7" top="0.78740157499999996" bottom="0.78740157499999996" header="0.3" footer="0.3"/>
      <autoFilter ref="A4:AT109" xr:uid="{00000000-0000-0000-0000-000000000000}"/>
    </customSheetView>
  </customSheetViews>
  <mergeCells count="21">
    <mergeCell ref="K67:L76"/>
    <mergeCell ref="L19:L28"/>
    <mergeCell ref="N2:N4"/>
    <mergeCell ref="R2:R4"/>
    <mergeCell ref="P2:P4"/>
    <mergeCell ref="AT2:AT4"/>
    <mergeCell ref="AR2:AR4"/>
    <mergeCell ref="AQ2:AQ4"/>
    <mergeCell ref="AP2:AP4"/>
    <mergeCell ref="AO2:AO4"/>
    <mergeCell ref="AI2:AI4"/>
    <mergeCell ref="AA2:AA4"/>
    <mergeCell ref="AN2:AN4"/>
    <mergeCell ref="AM2:AM4"/>
    <mergeCell ref="AL2:AL4"/>
    <mergeCell ref="AK2:AK4"/>
    <mergeCell ref="AJ2:AJ4"/>
    <mergeCell ref="AG3:AH3"/>
    <mergeCell ref="AC2:AH2"/>
    <mergeCell ref="AC3:AD3"/>
    <mergeCell ref="AE3:AF3"/>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17"/>
  <sheetViews>
    <sheetView workbookViewId="0">
      <pane xSplit="3" ySplit="3" topLeftCell="D4" activePane="bottomRight" state="frozen"/>
      <selection pane="topRight" activeCell="D1" sqref="D1"/>
      <selection pane="bottomLeft" activeCell="A4" sqref="A4"/>
      <selection pane="bottomRight" activeCell="C16" sqref="C16"/>
    </sheetView>
  </sheetViews>
  <sheetFormatPr baseColWidth="10" defaultRowHeight="15"/>
  <cols>
    <col min="2" max="2" width="5.5703125" bestFit="1" customWidth="1"/>
    <col min="3" max="3" width="23.28515625" bestFit="1" customWidth="1"/>
    <col min="4" max="4" width="11.28515625" bestFit="1" customWidth="1"/>
    <col min="5" max="5" width="17.5703125" customWidth="1"/>
    <col min="6" max="6" width="14.85546875" customWidth="1"/>
    <col min="7" max="9" width="16.7109375" customWidth="1"/>
    <col min="10" max="10" width="17.42578125" customWidth="1"/>
    <col min="11" max="11" width="17.7109375" customWidth="1"/>
    <col min="12" max="12" width="16.140625" customWidth="1"/>
    <col min="13" max="13" width="13.7109375" customWidth="1"/>
    <col min="14" max="14" width="16.85546875" customWidth="1"/>
    <col min="15" max="15" width="13.7109375" customWidth="1"/>
    <col min="16" max="16" width="16.85546875" customWidth="1"/>
    <col min="17" max="17" width="13.7109375" customWidth="1"/>
    <col min="18" max="18" width="16.85546875" customWidth="1"/>
    <col min="19" max="19" width="15" customWidth="1"/>
    <col min="20" max="20" width="17.7109375" customWidth="1"/>
    <col min="21" max="21" width="14.140625" customWidth="1"/>
    <col min="22" max="22" width="18.85546875" customWidth="1"/>
    <col min="23" max="24" width="17.7109375" customWidth="1"/>
    <col min="31" max="31" width="20.28515625" customWidth="1"/>
    <col min="32" max="32" width="14.85546875" customWidth="1"/>
    <col min="33" max="33" width="18" customWidth="1"/>
    <col min="34" max="34" width="15" customWidth="1"/>
    <col min="35" max="35" width="16.7109375" customWidth="1"/>
    <col min="36" max="36" width="15.28515625" customWidth="1"/>
    <col min="37" max="37" width="16.42578125" customWidth="1"/>
    <col min="38" max="38" width="13.85546875" customWidth="1"/>
    <col min="39" max="39" width="16.7109375" customWidth="1"/>
    <col min="40" max="40" width="12.85546875" style="793" customWidth="1"/>
  </cols>
  <sheetData>
    <row r="1" spans="1:40" ht="24" thickBot="1">
      <c r="A1" s="584">
        <v>2018</v>
      </c>
      <c r="B1" s="581"/>
      <c r="C1" s="723"/>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row>
    <row r="2" spans="1:40" ht="23.25">
      <c r="A2" s="585"/>
      <c r="B2" s="586"/>
      <c r="C2" s="586"/>
      <c r="D2" s="631"/>
      <c r="E2" s="605"/>
      <c r="F2" s="617"/>
      <c r="G2" s="605"/>
      <c r="H2" s="617"/>
      <c r="I2" s="617"/>
      <c r="J2" s="605"/>
      <c r="K2" s="605"/>
      <c r="L2" s="617"/>
      <c r="M2" s="605"/>
      <c r="N2" s="839" t="s">
        <v>344</v>
      </c>
      <c r="O2" s="605"/>
      <c r="P2" s="839" t="s">
        <v>345</v>
      </c>
      <c r="Q2" s="605"/>
      <c r="R2" s="839" t="s">
        <v>346</v>
      </c>
      <c r="S2" s="605"/>
      <c r="T2" s="617"/>
      <c r="U2" s="617"/>
      <c r="V2" s="586"/>
      <c r="W2" s="586"/>
      <c r="X2" s="586"/>
      <c r="Y2" s="848" t="s">
        <v>347</v>
      </c>
      <c r="Z2" s="958"/>
      <c r="AA2" s="849"/>
      <c r="AB2" s="958"/>
      <c r="AC2" s="849"/>
      <c r="AD2" s="959"/>
      <c r="AE2" s="910" t="s">
        <v>348</v>
      </c>
      <c r="AF2" s="901" t="s">
        <v>349</v>
      </c>
      <c r="AG2" s="901" t="s">
        <v>1</v>
      </c>
      <c r="AH2" s="901" t="s">
        <v>350</v>
      </c>
      <c r="AI2" s="913" t="s">
        <v>2</v>
      </c>
      <c r="AJ2" s="901" t="s">
        <v>351</v>
      </c>
      <c r="AK2" s="901" t="s">
        <v>3</v>
      </c>
      <c r="AL2" s="904" t="s">
        <v>4</v>
      </c>
      <c r="AM2" s="950" t="s">
        <v>5</v>
      </c>
      <c r="AN2" s="794"/>
    </row>
    <row r="3" spans="1:40" ht="114">
      <c r="A3" s="588" t="s">
        <v>6</v>
      </c>
      <c r="B3" s="587" t="s">
        <v>7</v>
      </c>
      <c r="C3" s="588" t="s">
        <v>8</v>
      </c>
      <c r="D3" s="616" t="s">
        <v>511</v>
      </c>
      <c r="E3" s="604" t="s">
        <v>352</v>
      </c>
      <c r="F3" s="618" t="s">
        <v>353</v>
      </c>
      <c r="G3" s="616" t="s">
        <v>148</v>
      </c>
      <c r="H3" s="618" t="s">
        <v>149</v>
      </c>
      <c r="I3" s="618" t="s">
        <v>150</v>
      </c>
      <c r="J3" s="616" t="s">
        <v>151</v>
      </c>
      <c r="K3" s="616" t="s">
        <v>9</v>
      </c>
      <c r="L3" s="618" t="s">
        <v>10</v>
      </c>
      <c r="M3" s="616" t="s">
        <v>11</v>
      </c>
      <c r="N3" s="840"/>
      <c r="O3" s="616" t="s">
        <v>12</v>
      </c>
      <c r="P3" s="840"/>
      <c r="Q3" s="616" t="s">
        <v>13</v>
      </c>
      <c r="R3" s="840"/>
      <c r="S3" s="616" t="s">
        <v>0</v>
      </c>
      <c r="T3" s="618" t="s">
        <v>354</v>
      </c>
      <c r="U3" s="618" t="s">
        <v>14</v>
      </c>
      <c r="V3" s="588" t="s">
        <v>15</v>
      </c>
      <c r="W3" s="588" t="s">
        <v>16</v>
      </c>
      <c r="X3" s="588" t="s">
        <v>17</v>
      </c>
      <c r="Y3" s="851" t="s">
        <v>18</v>
      </c>
      <c r="Z3" s="953"/>
      <c r="AA3" s="853" t="s">
        <v>19</v>
      </c>
      <c r="AB3" s="954"/>
      <c r="AC3" s="855" t="s">
        <v>20</v>
      </c>
      <c r="AD3" s="955"/>
      <c r="AE3" s="911"/>
      <c r="AF3" s="902"/>
      <c r="AG3" s="902"/>
      <c r="AH3" s="902"/>
      <c r="AI3" s="902"/>
      <c r="AJ3" s="902"/>
      <c r="AK3" s="902"/>
      <c r="AL3" s="905"/>
      <c r="AM3" s="951"/>
      <c r="AN3" s="792" t="s">
        <v>523</v>
      </c>
    </row>
    <row r="4" spans="1:40" ht="15.75" thickBot="1">
      <c r="A4" s="734"/>
      <c r="B4" s="734"/>
      <c r="C4" s="734"/>
      <c r="D4" s="739"/>
      <c r="E4" s="616"/>
      <c r="F4" s="735"/>
      <c r="G4" s="616"/>
      <c r="H4" s="735"/>
      <c r="I4" s="735"/>
      <c r="J4" s="735"/>
      <c r="K4" s="616"/>
      <c r="L4" s="735"/>
      <c r="M4" s="616"/>
      <c r="N4" s="840"/>
      <c r="O4" s="616"/>
      <c r="P4" s="840"/>
      <c r="Q4" s="616"/>
      <c r="R4" s="840"/>
      <c r="S4" s="616"/>
      <c r="T4" s="740"/>
      <c r="U4" s="735"/>
      <c r="V4" s="734"/>
      <c r="W4" s="734"/>
      <c r="X4" s="734"/>
      <c r="Y4" s="741" t="s">
        <v>21</v>
      </c>
      <c r="Z4" s="742" t="s">
        <v>338</v>
      </c>
      <c r="AA4" s="738" t="s">
        <v>21</v>
      </c>
      <c r="AB4" s="742" t="s">
        <v>338</v>
      </c>
      <c r="AC4" s="743" t="s">
        <v>21</v>
      </c>
      <c r="AD4" s="742" t="s">
        <v>338</v>
      </c>
      <c r="AE4" s="960"/>
      <c r="AF4" s="956"/>
      <c r="AG4" s="956"/>
      <c r="AH4" s="956"/>
      <c r="AI4" s="956"/>
      <c r="AJ4" s="956"/>
      <c r="AK4" s="956"/>
      <c r="AL4" s="957"/>
      <c r="AM4" s="952"/>
      <c r="AN4" s="794"/>
    </row>
    <row r="5" spans="1:40" s="648" customFormat="1" ht="15.75" thickBot="1">
      <c r="A5" s="672">
        <v>1</v>
      </c>
      <c r="B5" s="673">
        <v>2</v>
      </c>
      <c r="C5" s="673">
        <v>3</v>
      </c>
      <c r="D5" s="673">
        <v>4</v>
      </c>
      <c r="E5" s="673">
        <v>5</v>
      </c>
      <c r="F5" s="673">
        <v>6</v>
      </c>
      <c r="G5" s="673">
        <v>7</v>
      </c>
      <c r="H5" s="673">
        <v>8</v>
      </c>
      <c r="I5" s="673">
        <v>9</v>
      </c>
      <c r="J5" s="673">
        <v>10</v>
      </c>
      <c r="K5" s="673">
        <v>11</v>
      </c>
      <c r="L5" s="673">
        <v>12</v>
      </c>
      <c r="M5" s="673">
        <v>13</v>
      </c>
      <c r="N5" s="673">
        <v>14</v>
      </c>
      <c r="O5" s="673">
        <v>15</v>
      </c>
      <c r="P5" s="673">
        <v>16</v>
      </c>
      <c r="Q5" s="673">
        <v>17</v>
      </c>
      <c r="R5" s="673">
        <v>18</v>
      </c>
      <c r="S5" s="673">
        <v>19</v>
      </c>
      <c r="T5" s="673">
        <v>20</v>
      </c>
      <c r="U5" s="673">
        <v>21</v>
      </c>
      <c r="V5" s="673">
        <v>22</v>
      </c>
      <c r="W5" s="673">
        <v>23</v>
      </c>
      <c r="X5" s="673">
        <v>24</v>
      </c>
      <c r="Y5" s="673">
        <v>25</v>
      </c>
      <c r="Z5" s="673">
        <v>26</v>
      </c>
      <c r="AA5" s="673">
        <v>27</v>
      </c>
      <c r="AB5" s="673">
        <v>28</v>
      </c>
      <c r="AC5" s="673">
        <v>29</v>
      </c>
      <c r="AD5" s="673">
        <v>30</v>
      </c>
      <c r="AE5" s="673">
        <v>31</v>
      </c>
      <c r="AF5" s="673">
        <v>32</v>
      </c>
      <c r="AG5" s="673">
        <v>33</v>
      </c>
      <c r="AH5" s="673">
        <v>34</v>
      </c>
      <c r="AI5" s="673">
        <v>35</v>
      </c>
      <c r="AJ5" s="673">
        <v>36</v>
      </c>
      <c r="AK5" s="673">
        <v>37</v>
      </c>
      <c r="AL5" s="673">
        <v>38</v>
      </c>
      <c r="AM5" s="791">
        <v>39</v>
      </c>
      <c r="AN5" s="794"/>
    </row>
    <row r="6" spans="1:40">
      <c r="A6" s="590">
        <v>13073088</v>
      </c>
      <c r="B6" s="589">
        <v>301</v>
      </c>
      <c r="C6" s="589" t="s">
        <v>23</v>
      </c>
      <c r="D6" s="665">
        <v>59517</v>
      </c>
      <c r="E6" s="665">
        <v>1889200</v>
      </c>
      <c r="F6" s="733">
        <v>10774027.140000001</v>
      </c>
      <c r="G6" s="665">
        <v>1</v>
      </c>
      <c r="H6" s="733">
        <v>7119367.96</v>
      </c>
      <c r="I6" s="733">
        <v>0</v>
      </c>
      <c r="J6" s="665">
        <v>0</v>
      </c>
      <c r="K6" s="665">
        <v>0</v>
      </c>
      <c r="L6" s="733">
        <v>0</v>
      </c>
      <c r="M6" s="665">
        <v>300</v>
      </c>
      <c r="N6" s="665">
        <v>1</v>
      </c>
      <c r="O6" s="665">
        <v>545</v>
      </c>
      <c r="P6" s="665">
        <v>0</v>
      </c>
      <c r="Q6" s="665">
        <v>445</v>
      </c>
      <c r="R6" s="665">
        <v>0</v>
      </c>
      <c r="S6" s="665">
        <v>0</v>
      </c>
      <c r="T6" s="733">
        <v>83563000</v>
      </c>
      <c r="U6" s="733">
        <v>1413.9</v>
      </c>
      <c r="V6" s="600" t="s">
        <v>32</v>
      </c>
      <c r="W6" s="600" t="s">
        <v>28</v>
      </c>
      <c r="X6" s="600" t="s">
        <v>28</v>
      </c>
      <c r="Y6" s="665">
        <v>235000</v>
      </c>
      <c r="Z6" s="560">
        <v>215749.96</v>
      </c>
      <c r="AA6" s="665">
        <v>500000</v>
      </c>
      <c r="AB6" s="733">
        <v>685593.38</v>
      </c>
      <c r="AC6" s="665">
        <v>63000</v>
      </c>
      <c r="AD6" s="522">
        <v>64266.09</v>
      </c>
      <c r="AE6" s="733">
        <v>37747573</v>
      </c>
      <c r="AF6" s="733">
        <v>47151242.57</v>
      </c>
      <c r="AG6" s="733">
        <v>9403669.5700000003</v>
      </c>
      <c r="AH6" s="733">
        <v>19590344.289999999</v>
      </c>
      <c r="AI6" s="733">
        <v>66741586.859999999</v>
      </c>
      <c r="AJ6" s="615">
        <v>24050131.510000002</v>
      </c>
      <c r="AK6" s="615">
        <v>42691455.349999994</v>
      </c>
      <c r="AL6" s="622">
        <v>51.006357837326455</v>
      </c>
      <c r="AM6" s="622">
        <v>36.034701363107509</v>
      </c>
      <c r="AN6" s="490" t="s">
        <v>25</v>
      </c>
    </row>
    <row r="7" spans="1:40">
      <c r="A7" s="583">
        <v>13073011</v>
      </c>
      <c r="B7" s="582">
        <v>311</v>
      </c>
      <c r="C7" s="582" t="s">
        <v>26</v>
      </c>
      <c r="D7" s="592">
        <v>5311</v>
      </c>
      <c r="E7" s="592">
        <v>-471400</v>
      </c>
      <c r="F7" s="596">
        <v>1551395</v>
      </c>
      <c r="G7" s="592">
        <v>1</v>
      </c>
      <c r="H7" s="596">
        <v>728000</v>
      </c>
      <c r="I7" s="596" t="s">
        <v>169</v>
      </c>
      <c r="J7" s="592">
        <v>1</v>
      </c>
      <c r="K7" s="592">
        <v>0</v>
      </c>
      <c r="L7" s="596">
        <v>0</v>
      </c>
      <c r="M7" s="592">
        <v>300</v>
      </c>
      <c r="N7" s="592">
        <v>0</v>
      </c>
      <c r="O7" s="592">
        <v>400</v>
      </c>
      <c r="P7" s="592">
        <v>1</v>
      </c>
      <c r="Q7" s="592">
        <v>380</v>
      </c>
      <c r="R7" s="592">
        <v>1</v>
      </c>
      <c r="S7" s="592">
        <v>0</v>
      </c>
      <c r="T7" s="596">
        <v>1995700</v>
      </c>
      <c r="U7" s="596">
        <v>369.30051813471505</v>
      </c>
      <c r="V7" s="606" t="s">
        <v>28</v>
      </c>
      <c r="W7" s="606" t="s">
        <v>28</v>
      </c>
      <c r="X7" s="606" t="s">
        <v>28</v>
      </c>
      <c r="Y7" s="592">
        <v>150000</v>
      </c>
      <c r="Z7" s="596" t="s">
        <v>24</v>
      </c>
      <c r="AA7" s="592">
        <v>25000</v>
      </c>
      <c r="AB7" s="596" t="s">
        <v>24</v>
      </c>
      <c r="AC7" s="592">
        <v>150000</v>
      </c>
      <c r="AD7" s="596" t="s">
        <v>24</v>
      </c>
      <c r="AE7" s="596">
        <v>6612700</v>
      </c>
      <c r="AF7" s="596" t="s">
        <v>24</v>
      </c>
      <c r="AG7" s="596" t="s">
        <v>24</v>
      </c>
      <c r="AH7" s="596">
        <v>0</v>
      </c>
      <c r="AI7" s="596" t="s">
        <v>24</v>
      </c>
      <c r="AJ7" s="594">
        <v>300200</v>
      </c>
      <c r="AK7" s="596" t="s">
        <v>24</v>
      </c>
      <c r="AL7" s="606" t="s">
        <v>24</v>
      </c>
      <c r="AM7" s="606" t="s">
        <v>24</v>
      </c>
      <c r="AN7" s="490" t="s">
        <v>25</v>
      </c>
    </row>
    <row r="8" spans="1:40">
      <c r="A8" s="583">
        <v>13073035</v>
      </c>
      <c r="B8" s="582">
        <v>312</v>
      </c>
      <c r="C8" s="582" t="s">
        <v>27</v>
      </c>
      <c r="D8" s="630">
        <v>9733</v>
      </c>
      <c r="E8" s="630">
        <v>-717656</v>
      </c>
      <c r="F8" s="596" t="s">
        <v>24</v>
      </c>
      <c r="G8" s="1034">
        <v>0</v>
      </c>
      <c r="H8" s="596" t="s">
        <v>24</v>
      </c>
      <c r="I8" s="596" t="s">
        <v>24</v>
      </c>
      <c r="J8" s="630">
        <v>1</v>
      </c>
      <c r="K8" s="630">
        <v>1</v>
      </c>
      <c r="L8" s="596" t="s">
        <v>24</v>
      </c>
      <c r="M8" s="630">
        <v>340</v>
      </c>
      <c r="N8" s="630">
        <v>0</v>
      </c>
      <c r="O8" s="630">
        <v>360</v>
      </c>
      <c r="P8" s="630">
        <v>1</v>
      </c>
      <c r="Q8" s="630">
        <v>340</v>
      </c>
      <c r="R8" s="630">
        <v>1</v>
      </c>
      <c r="S8" s="644">
        <v>0</v>
      </c>
      <c r="T8" s="646">
        <v>6535411</v>
      </c>
      <c r="U8" s="645">
        <v>660.94356796116506</v>
      </c>
      <c r="V8" s="630" t="s">
        <v>28</v>
      </c>
      <c r="W8" s="630" t="s">
        <v>28</v>
      </c>
      <c r="X8" s="630" t="s">
        <v>28</v>
      </c>
      <c r="Y8" s="630">
        <v>29000</v>
      </c>
      <c r="Z8" s="596" t="s">
        <v>24</v>
      </c>
      <c r="AA8" s="630">
        <v>22300</v>
      </c>
      <c r="AB8" s="596" t="s">
        <v>24</v>
      </c>
      <c r="AC8" s="592" t="s">
        <v>24</v>
      </c>
      <c r="AD8" s="596" t="s">
        <v>24</v>
      </c>
      <c r="AE8" s="634">
        <v>5239684</v>
      </c>
      <c r="AF8" s="596" t="s">
        <v>24</v>
      </c>
      <c r="AG8" s="596" t="s">
        <v>24</v>
      </c>
      <c r="AH8" s="634">
        <v>2784144</v>
      </c>
      <c r="AI8" s="596" t="s">
        <v>24</v>
      </c>
      <c r="AJ8" s="639">
        <v>3751313</v>
      </c>
      <c r="AK8" s="596" t="s">
        <v>24</v>
      </c>
      <c r="AL8" s="606">
        <v>71.5</v>
      </c>
      <c r="AM8" s="606">
        <v>46.7</v>
      </c>
      <c r="AN8" s="490" t="s">
        <v>25</v>
      </c>
    </row>
    <row r="9" spans="1:40">
      <c r="A9" s="583">
        <v>13073055</v>
      </c>
      <c r="B9" s="582">
        <v>313</v>
      </c>
      <c r="C9" s="582" t="s">
        <v>29</v>
      </c>
      <c r="D9" s="592">
        <v>4577</v>
      </c>
      <c r="E9" s="592">
        <v>-603900</v>
      </c>
      <c r="F9" s="596">
        <v>-505000</v>
      </c>
      <c r="G9" s="592">
        <v>0</v>
      </c>
      <c r="H9" s="596" t="s">
        <v>24</v>
      </c>
      <c r="I9" s="596">
        <v>-505000</v>
      </c>
      <c r="J9" s="592">
        <v>1</v>
      </c>
      <c r="K9" s="592">
        <v>1</v>
      </c>
      <c r="L9" s="596">
        <v>11727088.16</v>
      </c>
      <c r="M9" s="592">
        <v>370</v>
      </c>
      <c r="N9" s="592">
        <v>0</v>
      </c>
      <c r="O9" s="592">
        <v>370</v>
      </c>
      <c r="P9" s="592">
        <v>1</v>
      </c>
      <c r="Q9" s="592">
        <v>320</v>
      </c>
      <c r="R9" s="592">
        <v>1</v>
      </c>
      <c r="S9" s="592">
        <v>0</v>
      </c>
      <c r="T9" s="596">
        <v>2901256.05</v>
      </c>
      <c r="U9" s="596">
        <v>637.21854820997146</v>
      </c>
      <c r="V9" s="606" t="s">
        <v>32</v>
      </c>
      <c r="W9" s="606" t="s">
        <v>28</v>
      </c>
      <c r="X9" s="606" t="s">
        <v>28</v>
      </c>
      <c r="Y9" s="592">
        <v>25000</v>
      </c>
      <c r="Z9" s="619">
        <v>25273</v>
      </c>
      <c r="AA9" s="592">
        <v>4000</v>
      </c>
      <c r="AB9" s="596">
        <v>3150</v>
      </c>
      <c r="AC9" s="592">
        <v>0</v>
      </c>
      <c r="AD9" s="611">
        <v>0</v>
      </c>
      <c r="AE9" s="596">
        <v>5150507</v>
      </c>
      <c r="AF9" s="596">
        <v>3571888.65</v>
      </c>
      <c r="AG9" s="596">
        <v>-1578618.35</v>
      </c>
      <c r="AH9" s="596">
        <v>0</v>
      </c>
      <c r="AI9" s="596">
        <v>3571888.65</v>
      </c>
      <c r="AJ9" s="594">
        <v>2441500</v>
      </c>
      <c r="AK9" s="594">
        <v>1130388.6499999999</v>
      </c>
      <c r="AL9" s="614">
        <v>68.353194604764624</v>
      </c>
      <c r="AM9" s="614">
        <v>68.353194604764624</v>
      </c>
      <c r="AN9" s="490" t="s">
        <v>25</v>
      </c>
    </row>
    <row r="10" spans="1:40">
      <c r="A10" s="583">
        <v>13073070</v>
      </c>
      <c r="B10" s="582">
        <v>314</v>
      </c>
      <c r="C10" s="582" t="s">
        <v>30</v>
      </c>
      <c r="D10" s="592">
        <v>4362</v>
      </c>
      <c r="E10" s="592">
        <v>-194800</v>
      </c>
      <c r="F10" s="596">
        <v>518227.23</v>
      </c>
      <c r="G10" s="592">
        <v>1</v>
      </c>
      <c r="H10" s="596">
        <v>321925.73</v>
      </c>
      <c r="I10" s="596">
        <v>0</v>
      </c>
      <c r="J10" s="592">
        <v>0</v>
      </c>
      <c r="K10" s="592">
        <v>0</v>
      </c>
      <c r="L10" s="596">
        <v>0</v>
      </c>
      <c r="M10" s="592">
        <v>400</v>
      </c>
      <c r="N10" s="592">
        <v>0</v>
      </c>
      <c r="O10" s="592">
        <v>490</v>
      </c>
      <c r="P10" s="592">
        <v>0</v>
      </c>
      <c r="Q10" s="592">
        <v>380</v>
      </c>
      <c r="R10" s="592">
        <v>0</v>
      </c>
      <c r="S10" s="592">
        <v>0</v>
      </c>
      <c r="T10" s="596">
        <v>3844397.05</v>
      </c>
      <c r="U10" s="596">
        <v>881.33815910132967</v>
      </c>
      <c r="V10" s="606" t="s">
        <v>32</v>
      </c>
      <c r="W10" s="606" t="s">
        <v>28</v>
      </c>
      <c r="X10" s="606" t="s">
        <v>28</v>
      </c>
      <c r="Y10" s="592">
        <v>22000</v>
      </c>
      <c r="Z10" s="596">
        <v>18974.18</v>
      </c>
      <c r="AA10" s="592">
        <v>0</v>
      </c>
      <c r="AB10" s="596">
        <v>0</v>
      </c>
      <c r="AC10" s="592">
        <v>38000</v>
      </c>
      <c r="AD10" s="596">
        <v>33225</v>
      </c>
      <c r="AE10" s="596">
        <v>2155097</v>
      </c>
      <c r="AF10" s="596">
        <v>2599166.16</v>
      </c>
      <c r="AG10" s="596">
        <v>444069.16000000015</v>
      </c>
      <c r="AH10" s="596">
        <v>1371483.49</v>
      </c>
      <c r="AI10" s="596">
        <v>3970649.6500000004</v>
      </c>
      <c r="AJ10" s="596">
        <v>1649950.84</v>
      </c>
      <c r="AK10" s="596">
        <v>2320698.8100000005</v>
      </c>
      <c r="AL10" s="596">
        <v>63.48</v>
      </c>
      <c r="AM10" s="596">
        <v>41.55</v>
      </c>
      <c r="AN10" s="490" t="s">
        <v>25</v>
      </c>
    </row>
    <row r="11" spans="1:40">
      <c r="A11" s="583">
        <v>13073080</v>
      </c>
      <c r="B11" s="582">
        <v>315</v>
      </c>
      <c r="C11" s="582" t="s">
        <v>31</v>
      </c>
      <c r="D11" s="592">
        <v>9435</v>
      </c>
      <c r="E11" s="592">
        <v>-5544600</v>
      </c>
      <c r="F11" s="596">
        <v>-258678.39999999999</v>
      </c>
      <c r="G11" s="592">
        <v>0</v>
      </c>
      <c r="H11" s="596">
        <v>0</v>
      </c>
      <c r="I11" s="596">
        <v>-1046292.31</v>
      </c>
      <c r="J11" s="592">
        <v>1</v>
      </c>
      <c r="K11" s="592">
        <v>1</v>
      </c>
      <c r="L11" s="596">
        <v>11109240.380000001</v>
      </c>
      <c r="M11" s="592">
        <v>255</v>
      </c>
      <c r="N11" s="592">
        <v>1</v>
      </c>
      <c r="O11" s="592">
        <v>380</v>
      </c>
      <c r="P11" s="592">
        <v>1</v>
      </c>
      <c r="Q11" s="592">
        <v>370</v>
      </c>
      <c r="R11" s="592">
        <v>0</v>
      </c>
      <c r="S11" s="592">
        <v>0</v>
      </c>
      <c r="T11" s="599">
        <v>10867956</v>
      </c>
      <c r="U11" s="599">
        <v>1145.8045334739061</v>
      </c>
      <c r="V11" s="606" t="s">
        <v>32</v>
      </c>
      <c r="W11" s="606" t="s">
        <v>28</v>
      </c>
      <c r="X11" s="606" t="s">
        <v>28</v>
      </c>
      <c r="Y11" s="592">
        <v>23000</v>
      </c>
      <c r="Z11" s="619">
        <v>24628.28</v>
      </c>
      <c r="AA11" s="592">
        <v>35000</v>
      </c>
      <c r="AB11" s="596">
        <v>33699.760000000002</v>
      </c>
      <c r="AC11" s="592">
        <v>0</v>
      </c>
      <c r="AD11" s="611">
        <v>0</v>
      </c>
      <c r="AE11" s="596">
        <v>10047218.779999999</v>
      </c>
      <c r="AF11" s="596">
        <v>10200529</v>
      </c>
      <c r="AG11" s="596">
        <v>153310.22000000067</v>
      </c>
      <c r="AH11" s="596">
        <v>0</v>
      </c>
      <c r="AI11" s="596">
        <v>10258857.039999999</v>
      </c>
      <c r="AJ11" s="594">
        <v>5044519.1100000003</v>
      </c>
      <c r="AK11" s="594">
        <v>5214337.9299999988</v>
      </c>
      <c r="AL11" s="593">
        <v>0.49</v>
      </c>
      <c r="AM11" s="593">
        <v>0.49</v>
      </c>
      <c r="AN11" s="490" t="s">
        <v>25</v>
      </c>
    </row>
    <row r="12" spans="1:40">
      <c r="A12" s="583">
        <v>13073089</v>
      </c>
      <c r="B12" s="582">
        <v>316</v>
      </c>
      <c r="C12" s="582" t="s">
        <v>33</v>
      </c>
      <c r="D12" s="592">
        <v>3993</v>
      </c>
      <c r="E12" s="592">
        <v>-1432100</v>
      </c>
      <c r="F12" s="596">
        <v>-1432100</v>
      </c>
      <c r="G12" s="1034">
        <v>1</v>
      </c>
      <c r="H12" s="596" t="s">
        <v>24</v>
      </c>
      <c r="I12" s="596">
        <v>-98300</v>
      </c>
      <c r="J12" s="592">
        <v>1</v>
      </c>
      <c r="K12" s="592">
        <v>0</v>
      </c>
      <c r="L12" s="596" t="s">
        <v>24</v>
      </c>
      <c r="M12" s="592">
        <v>300</v>
      </c>
      <c r="N12" s="592">
        <v>1</v>
      </c>
      <c r="O12" s="592">
        <v>350</v>
      </c>
      <c r="P12" s="592">
        <v>1</v>
      </c>
      <c r="Q12" s="592">
        <v>250</v>
      </c>
      <c r="R12" s="592">
        <v>1</v>
      </c>
      <c r="S12" s="592">
        <v>1</v>
      </c>
      <c r="T12" s="596">
        <v>399278.6</v>
      </c>
      <c r="U12" s="596">
        <v>100.37169431875314</v>
      </c>
      <c r="V12" s="606" t="s">
        <v>28</v>
      </c>
      <c r="W12" s="606" t="s">
        <v>28</v>
      </c>
      <c r="X12" s="606" t="s">
        <v>28</v>
      </c>
      <c r="Y12" s="592">
        <v>17200</v>
      </c>
      <c r="Z12" s="619">
        <v>17200</v>
      </c>
      <c r="AA12" s="592">
        <v>0</v>
      </c>
      <c r="AB12" s="596">
        <v>0</v>
      </c>
      <c r="AC12" s="592">
        <v>0</v>
      </c>
      <c r="AD12" s="611">
        <v>0</v>
      </c>
      <c r="AE12" s="596">
        <v>2447697</v>
      </c>
      <c r="AF12" s="596">
        <v>2312800</v>
      </c>
      <c r="AG12" s="596">
        <v>-134897</v>
      </c>
      <c r="AH12" s="596">
        <v>1150900</v>
      </c>
      <c r="AI12" s="596">
        <v>3463700</v>
      </c>
      <c r="AJ12" s="594">
        <v>1424600</v>
      </c>
      <c r="AK12" s="594">
        <v>2039100</v>
      </c>
      <c r="AL12" s="594">
        <v>61.596333448633686</v>
      </c>
      <c r="AM12" s="594">
        <v>41.129428068250711</v>
      </c>
      <c r="AN12" s="490" t="s">
        <v>25</v>
      </c>
    </row>
    <row r="13" spans="1:40">
      <c r="A13" s="583">
        <v>13073105</v>
      </c>
      <c r="B13" s="582">
        <v>317</v>
      </c>
      <c r="C13" s="582" t="s">
        <v>34</v>
      </c>
      <c r="D13" s="601">
        <v>3120</v>
      </c>
      <c r="E13" s="601">
        <v>338400</v>
      </c>
      <c r="F13" s="603">
        <v>338400</v>
      </c>
      <c r="G13" s="601">
        <v>1</v>
      </c>
      <c r="H13" s="603">
        <v>21600</v>
      </c>
      <c r="I13" s="603" t="s">
        <v>169</v>
      </c>
      <c r="J13" s="601">
        <v>1</v>
      </c>
      <c r="K13" s="601">
        <v>1</v>
      </c>
      <c r="L13" s="745">
        <v>24194790.34</v>
      </c>
      <c r="M13" s="601">
        <v>300</v>
      </c>
      <c r="N13" s="601">
        <v>1</v>
      </c>
      <c r="O13" s="601">
        <v>400</v>
      </c>
      <c r="P13" s="601">
        <v>0</v>
      </c>
      <c r="Q13" s="601">
        <v>385</v>
      </c>
      <c r="R13" s="601">
        <v>0</v>
      </c>
      <c r="S13" s="601">
        <v>0</v>
      </c>
      <c r="T13" s="603">
        <v>8444378.4199999999</v>
      </c>
      <c r="U13" s="603">
        <v>2726.6317145624798</v>
      </c>
      <c r="V13" s="602" t="s">
        <v>28</v>
      </c>
      <c r="W13" s="602" t="s">
        <v>28</v>
      </c>
      <c r="X13" s="602" t="s">
        <v>28</v>
      </c>
      <c r="Y13" s="601">
        <v>8500</v>
      </c>
      <c r="Z13" s="620">
        <v>9040.6299999999992</v>
      </c>
      <c r="AA13" s="601">
        <v>0</v>
      </c>
      <c r="AB13" s="603">
        <v>0</v>
      </c>
      <c r="AC13" s="601">
        <v>418500</v>
      </c>
      <c r="AD13" s="613">
        <v>428059.46</v>
      </c>
      <c r="AE13" s="603">
        <v>2860825.13</v>
      </c>
      <c r="AF13" s="603">
        <v>3941064.54</v>
      </c>
      <c r="AG13" s="603">
        <v>1080239.4100000001</v>
      </c>
      <c r="AH13" s="603">
        <v>162332.73000000001</v>
      </c>
      <c r="AI13" s="603">
        <v>4103397.27</v>
      </c>
      <c r="AJ13" s="595">
        <v>1410806.7</v>
      </c>
      <c r="AK13" s="595">
        <v>2692590.5700000003</v>
      </c>
      <c r="AL13" s="626">
        <v>0.35797604573103486</v>
      </c>
      <c r="AM13" s="626">
        <v>0.34381430974632393</v>
      </c>
      <c r="AN13" s="490" t="s">
        <v>25</v>
      </c>
    </row>
    <row r="14" spans="1:40">
      <c r="A14" s="582">
        <v>13073005</v>
      </c>
      <c r="B14" s="582">
        <v>5351</v>
      </c>
      <c r="C14" s="582" t="s">
        <v>35</v>
      </c>
      <c r="D14" s="592">
        <v>955</v>
      </c>
      <c r="E14" s="592">
        <v>-45100</v>
      </c>
      <c r="F14" s="596">
        <v>13164.53</v>
      </c>
      <c r="G14" s="592">
        <v>1</v>
      </c>
      <c r="H14" s="596">
        <v>0</v>
      </c>
      <c r="I14" s="596">
        <v>-32061.8</v>
      </c>
      <c r="J14" s="592">
        <v>1</v>
      </c>
      <c r="K14" s="592">
        <v>0</v>
      </c>
      <c r="L14" s="596">
        <v>0</v>
      </c>
      <c r="M14" s="592">
        <v>382</v>
      </c>
      <c r="N14" s="592">
        <v>0</v>
      </c>
      <c r="O14" s="592">
        <v>354</v>
      </c>
      <c r="P14" s="592">
        <v>1</v>
      </c>
      <c r="Q14" s="592">
        <v>380</v>
      </c>
      <c r="R14" s="592">
        <v>0</v>
      </c>
      <c r="S14" s="592">
        <v>0</v>
      </c>
      <c r="T14" s="596">
        <v>0</v>
      </c>
      <c r="U14" s="596">
        <v>0</v>
      </c>
      <c r="V14" s="606" t="s">
        <v>32</v>
      </c>
      <c r="W14" s="606" t="s">
        <v>28</v>
      </c>
      <c r="X14" s="606" t="s">
        <v>28</v>
      </c>
      <c r="Y14" s="592">
        <v>7900</v>
      </c>
      <c r="Z14" s="619">
        <v>6725.2</v>
      </c>
      <c r="AA14" s="592">
        <v>0</v>
      </c>
      <c r="AB14" s="596">
        <v>0</v>
      </c>
      <c r="AC14" s="592">
        <v>0</v>
      </c>
      <c r="AD14" s="611">
        <v>0</v>
      </c>
      <c r="AE14" s="596">
        <v>355634</v>
      </c>
      <c r="AF14" s="596">
        <v>383835.03</v>
      </c>
      <c r="AG14" s="596">
        <v>28201.030000000028</v>
      </c>
      <c r="AH14" s="596">
        <v>364733.45</v>
      </c>
      <c r="AI14" s="596">
        <v>748568.48</v>
      </c>
      <c r="AJ14" s="596">
        <v>344518.09</v>
      </c>
      <c r="AK14" s="596">
        <v>404050.38999999996</v>
      </c>
      <c r="AL14" s="596">
        <v>89.756812972489769</v>
      </c>
      <c r="AM14" s="596">
        <v>46.023590253225734</v>
      </c>
      <c r="AN14" s="815">
        <v>16.39</v>
      </c>
    </row>
    <row r="15" spans="1:40">
      <c r="A15" s="582">
        <v>13073037</v>
      </c>
      <c r="B15" s="582">
        <v>5351</v>
      </c>
      <c r="C15" s="582" t="s">
        <v>36</v>
      </c>
      <c r="D15" s="592">
        <v>753</v>
      </c>
      <c r="E15" s="592">
        <v>-10400</v>
      </c>
      <c r="F15" s="596">
        <v>50125.06</v>
      </c>
      <c r="G15" s="592">
        <v>1</v>
      </c>
      <c r="H15" s="596">
        <v>1579.79</v>
      </c>
      <c r="I15" s="596">
        <v>0</v>
      </c>
      <c r="J15" s="592">
        <v>1</v>
      </c>
      <c r="K15" s="592">
        <v>0</v>
      </c>
      <c r="L15" s="596">
        <v>0</v>
      </c>
      <c r="M15" s="592">
        <v>300</v>
      </c>
      <c r="N15" s="592">
        <v>1</v>
      </c>
      <c r="O15" s="592">
        <v>350</v>
      </c>
      <c r="P15" s="592">
        <v>1</v>
      </c>
      <c r="Q15" s="592">
        <v>380</v>
      </c>
      <c r="R15" s="592">
        <v>0</v>
      </c>
      <c r="S15" s="592">
        <v>0</v>
      </c>
      <c r="T15" s="596">
        <v>178129.22</v>
      </c>
      <c r="U15" s="596">
        <v>238.77911528150133</v>
      </c>
      <c r="V15" s="606" t="s">
        <v>28</v>
      </c>
      <c r="W15" s="606" t="s">
        <v>28</v>
      </c>
      <c r="X15" s="606" t="s">
        <v>28</v>
      </c>
      <c r="Y15" s="592">
        <v>2600</v>
      </c>
      <c r="Z15" s="619">
        <v>2708.32</v>
      </c>
      <c r="AA15" s="592">
        <v>0</v>
      </c>
      <c r="AB15" s="596">
        <v>0</v>
      </c>
      <c r="AC15" s="592">
        <v>0</v>
      </c>
      <c r="AD15" s="611">
        <v>0</v>
      </c>
      <c r="AE15" s="596">
        <v>403571</v>
      </c>
      <c r="AF15" s="596">
        <v>420193.87</v>
      </c>
      <c r="AG15" s="596">
        <v>16622.869999999995</v>
      </c>
      <c r="AH15" s="596">
        <v>206346.09</v>
      </c>
      <c r="AI15" s="596">
        <v>626539.96</v>
      </c>
      <c r="AJ15" s="596">
        <v>289790.34999999998</v>
      </c>
      <c r="AK15" s="596">
        <v>336749.61</v>
      </c>
      <c r="AL15" s="596">
        <v>68.965868064662615</v>
      </c>
      <c r="AM15" s="596">
        <v>46.252492817856336</v>
      </c>
      <c r="AN15" s="815">
        <v>16.39</v>
      </c>
    </row>
    <row r="16" spans="1:40">
      <c r="A16" s="582">
        <v>13073044</v>
      </c>
      <c r="B16" s="582">
        <v>5351</v>
      </c>
      <c r="C16" s="582" t="s">
        <v>37</v>
      </c>
      <c r="D16" s="592">
        <v>666</v>
      </c>
      <c r="E16" s="592">
        <v>33100</v>
      </c>
      <c r="F16" s="596">
        <v>204054.81</v>
      </c>
      <c r="G16" s="592">
        <v>1</v>
      </c>
      <c r="H16" s="596">
        <v>189484.13</v>
      </c>
      <c r="I16" s="596">
        <v>0</v>
      </c>
      <c r="J16" s="592">
        <v>1</v>
      </c>
      <c r="K16" s="592">
        <v>0</v>
      </c>
      <c r="L16" s="596">
        <v>0</v>
      </c>
      <c r="M16" s="592">
        <v>320</v>
      </c>
      <c r="N16" s="592">
        <v>0</v>
      </c>
      <c r="O16" s="592">
        <v>385</v>
      </c>
      <c r="P16" s="592">
        <v>1</v>
      </c>
      <c r="Q16" s="592">
        <v>360</v>
      </c>
      <c r="R16" s="592">
        <v>0</v>
      </c>
      <c r="S16" s="592">
        <v>0</v>
      </c>
      <c r="T16" s="596">
        <v>3772.66</v>
      </c>
      <c r="U16" s="596">
        <v>5.7161515151515152</v>
      </c>
      <c r="V16" s="606" t="s">
        <v>28</v>
      </c>
      <c r="W16" s="606" t="s">
        <v>28</v>
      </c>
      <c r="X16" s="606" t="s">
        <v>28</v>
      </c>
      <c r="Y16" s="592">
        <v>1900</v>
      </c>
      <c r="Z16" s="619">
        <v>1793.75</v>
      </c>
      <c r="AA16" s="592">
        <v>0</v>
      </c>
      <c r="AB16" s="596">
        <v>0</v>
      </c>
      <c r="AC16" s="592">
        <v>0</v>
      </c>
      <c r="AD16" s="611">
        <v>0</v>
      </c>
      <c r="AE16" s="596">
        <v>450282</v>
      </c>
      <c r="AF16" s="596">
        <v>654391.74</v>
      </c>
      <c r="AG16" s="596">
        <v>204109.74</v>
      </c>
      <c r="AH16" s="596">
        <v>128557.27</v>
      </c>
      <c r="AI16" s="596">
        <v>782949.01</v>
      </c>
      <c r="AJ16" s="596">
        <v>282419.48</v>
      </c>
      <c r="AK16" s="596">
        <v>500529.53</v>
      </c>
      <c r="AL16" s="596">
        <v>43.15755574787665</v>
      </c>
      <c r="AM16" s="596">
        <v>36.071248113590435</v>
      </c>
      <c r="AN16" s="815">
        <v>16.39</v>
      </c>
    </row>
    <row r="17" spans="1:40">
      <c r="A17" s="582">
        <v>13073046</v>
      </c>
      <c r="B17" s="582">
        <v>5351</v>
      </c>
      <c r="C17" s="582" t="s">
        <v>38</v>
      </c>
      <c r="D17" s="592">
        <v>1892</v>
      </c>
      <c r="E17" s="592">
        <v>6200</v>
      </c>
      <c r="F17" s="596">
        <v>157235.32</v>
      </c>
      <c r="G17" s="601">
        <v>1</v>
      </c>
      <c r="H17" s="596">
        <v>0</v>
      </c>
      <c r="I17" s="596">
        <v>-490862.53</v>
      </c>
      <c r="J17" s="592">
        <v>1</v>
      </c>
      <c r="K17" s="592">
        <v>0</v>
      </c>
      <c r="L17" s="596">
        <v>0</v>
      </c>
      <c r="M17" s="592">
        <v>300</v>
      </c>
      <c r="N17" s="592">
        <v>1</v>
      </c>
      <c r="O17" s="592">
        <v>350</v>
      </c>
      <c r="P17" s="592">
        <v>1</v>
      </c>
      <c r="Q17" s="592">
        <v>380</v>
      </c>
      <c r="R17" s="592">
        <v>0</v>
      </c>
      <c r="S17" s="592">
        <v>0</v>
      </c>
      <c r="T17" s="596">
        <v>498001.55</v>
      </c>
      <c r="U17" s="596">
        <v>267.31162104133119</v>
      </c>
      <c r="V17" s="606" t="s">
        <v>28</v>
      </c>
      <c r="W17" s="606" t="s">
        <v>28</v>
      </c>
      <c r="X17" s="606" t="s">
        <v>28</v>
      </c>
      <c r="Y17" s="592">
        <v>6000</v>
      </c>
      <c r="Z17" s="619">
        <v>6027.2</v>
      </c>
      <c r="AA17" s="592">
        <v>0</v>
      </c>
      <c r="AB17" s="596">
        <v>0</v>
      </c>
      <c r="AC17" s="592">
        <v>0</v>
      </c>
      <c r="AD17" s="611">
        <v>0</v>
      </c>
      <c r="AE17" s="596">
        <v>1650536</v>
      </c>
      <c r="AF17" s="596">
        <v>1786082.84</v>
      </c>
      <c r="AG17" s="596">
        <v>135546.84000000008</v>
      </c>
      <c r="AH17" s="596">
        <v>132122.53</v>
      </c>
      <c r="AI17" s="596">
        <v>1918205.37</v>
      </c>
      <c r="AJ17" s="596">
        <v>856779.07</v>
      </c>
      <c r="AK17" s="596">
        <v>1061426.3000000003</v>
      </c>
      <c r="AL17" s="596">
        <v>47.969727428768081</v>
      </c>
      <c r="AM17" s="596">
        <v>44.665659026905963</v>
      </c>
      <c r="AN17" s="815">
        <v>16.39</v>
      </c>
    </row>
    <row r="18" spans="1:40">
      <c r="A18" s="582">
        <v>13073066</v>
      </c>
      <c r="B18" s="582">
        <v>5351</v>
      </c>
      <c r="C18" s="582" t="s">
        <v>39</v>
      </c>
      <c r="D18" s="592">
        <v>1041</v>
      </c>
      <c r="E18" s="592">
        <v>13100</v>
      </c>
      <c r="F18" s="596">
        <v>174338</v>
      </c>
      <c r="G18" s="592">
        <v>1</v>
      </c>
      <c r="H18" s="596">
        <v>178329.62</v>
      </c>
      <c r="I18" s="596">
        <v>0</v>
      </c>
      <c r="J18" s="592">
        <v>1</v>
      </c>
      <c r="K18" s="592">
        <v>0</v>
      </c>
      <c r="L18" s="596">
        <v>0</v>
      </c>
      <c r="M18" s="592">
        <v>320</v>
      </c>
      <c r="N18" s="592">
        <v>0</v>
      </c>
      <c r="O18" s="592">
        <v>385</v>
      </c>
      <c r="P18" s="592">
        <v>1</v>
      </c>
      <c r="Q18" s="592">
        <v>350</v>
      </c>
      <c r="R18" s="592">
        <v>0</v>
      </c>
      <c r="S18" s="592">
        <v>0</v>
      </c>
      <c r="T18" s="596">
        <v>16575</v>
      </c>
      <c r="U18" s="596">
        <v>15.952839268527431</v>
      </c>
      <c r="V18" s="606" t="s">
        <v>32</v>
      </c>
      <c r="W18" s="606" t="s">
        <v>28</v>
      </c>
      <c r="X18" s="606" t="s">
        <v>28</v>
      </c>
      <c r="Y18" s="592">
        <v>5900</v>
      </c>
      <c r="Z18" s="619">
        <v>5009.59</v>
      </c>
      <c r="AA18" s="592">
        <v>0</v>
      </c>
      <c r="AB18" s="596">
        <v>0</v>
      </c>
      <c r="AC18" s="592">
        <v>0</v>
      </c>
      <c r="AD18" s="611">
        <v>0</v>
      </c>
      <c r="AE18" s="596">
        <v>518057</v>
      </c>
      <c r="AF18" s="596">
        <v>611284.71</v>
      </c>
      <c r="AG18" s="596">
        <v>93227.709999999963</v>
      </c>
      <c r="AH18" s="596">
        <v>314239.09999999998</v>
      </c>
      <c r="AI18" s="596">
        <v>925523.80999999994</v>
      </c>
      <c r="AJ18" s="596">
        <v>393454.95</v>
      </c>
      <c r="AK18" s="596">
        <v>532068.85999999987</v>
      </c>
      <c r="AL18" s="596">
        <v>64.365252976800292</v>
      </c>
      <c r="AM18" s="596">
        <v>42.511596757300069</v>
      </c>
      <c r="AN18" s="815">
        <v>16.39</v>
      </c>
    </row>
    <row r="19" spans="1:40">
      <c r="A19" s="582">
        <v>13073068</v>
      </c>
      <c r="B19" s="582">
        <v>5351</v>
      </c>
      <c r="C19" s="582" t="s">
        <v>40</v>
      </c>
      <c r="D19" s="592">
        <v>2057</v>
      </c>
      <c r="E19" s="592">
        <v>62600</v>
      </c>
      <c r="F19" s="596">
        <v>203179.07</v>
      </c>
      <c r="G19" s="592">
        <v>1</v>
      </c>
      <c r="H19" s="596">
        <v>0</v>
      </c>
      <c r="I19" s="596">
        <v>-51782.7</v>
      </c>
      <c r="J19" s="592">
        <v>1</v>
      </c>
      <c r="K19" s="592">
        <v>0</v>
      </c>
      <c r="L19" s="596">
        <v>0</v>
      </c>
      <c r="M19" s="592">
        <v>300</v>
      </c>
      <c r="N19" s="592">
        <v>1</v>
      </c>
      <c r="O19" s="592">
        <v>400</v>
      </c>
      <c r="P19" s="592">
        <v>0</v>
      </c>
      <c r="Q19" s="592">
        <v>380</v>
      </c>
      <c r="R19" s="592">
        <v>0</v>
      </c>
      <c r="S19" s="592">
        <v>0</v>
      </c>
      <c r="T19" s="596">
        <v>936456.36</v>
      </c>
      <c r="U19" s="596">
        <v>452.39437681159421</v>
      </c>
      <c r="V19" s="606" t="s">
        <v>28</v>
      </c>
      <c r="W19" s="606" t="s">
        <v>28</v>
      </c>
      <c r="X19" s="606" t="s">
        <v>28</v>
      </c>
      <c r="Y19" s="592">
        <v>5400</v>
      </c>
      <c r="Z19" s="619">
        <v>5527.1</v>
      </c>
      <c r="AA19" s="592">
        <v>0</v>
      </c>
      <c r="AB19" s="596">
        <v>0</v>
      </c>
      <c r="AC19" s="592">
        <v>0</v>
      </c>
      <c r="AD19" s="611">
        <v>0</v>
      </c>
      <c r="AE19" s="596">
        <v>1029516</v>
      </c>
      <c r="AF19" s="596">
        <v>1075702.97</v>
      </c>
      <c r="AG19" s="596">
        <v>46186.969999999972</v>
      </c>
      <c r="AH19" s="596">
        <v>628817.23</v>
      </c>
      <c r="AI19" s="596">
        <v>1704520.2</v>
      </c>
      <c r="AJ19" s="596">
        <v>784638.5</v>
      </c>
      <c r="AK19" s="596">
        <v>919881.7</v>
      </c>
      <c r="AL19" s="596">
        <v>72.941929313442358</v>
      </c>
      <c r="AM19" s="596">
        <v>46.032807355407115</v>
      </c>
      <c r="AN19" s="815">
        <v>16.39</v>
      </c>
    </row>
    <row r="20" spans="1:40" ht="15" customHeight="1">
      <c r="A20" s="583">
        <v>13073009</v>
      </c>
      <c r="B20" s="582">
        <v>5352</v>
      </c>
      <c r="C20" s="582" t="s">
        <v>41</v>
      </c>
      <c r="D20" s="632">
        <v>8643</v>
      </c>
      <c r="E20" s="632">
        <v>339980</v>
      </c>
      <c r="F20" s="596" t="s">
        <v>24</v>
      </c>
      <c r="G20" s="592">
        <v>0</v>
      </c>
      <c r="H20" s="596">
        <v>0</v>
      </c>
      <c r="I20" s="596">
        <v>-251622.93</v>
      </c>
      <c r="J20" s="592">
        <v>1</v>
      </c>
      <c r="K20" s="592">
        <v>1</v>
      </c>
      <c r="L20" s="746" t="s">
        <v>355</v>
      </c>
      <c r="M20" s="592">
        <v>300</v>
      </c>
      <c r="N20" s="592">
        <v>1</v>
      </c>
      <c r="O20" s="592">
        <v>360</v>
      </c>
      <c r="P20" s="592">
        <v>1</v>
      </c>
      <c r="Q20" s="592">
        <v>345</v>
      </c>
      <c r="R20" s="592">
        <v>1</v>
      </c>
      <c r="S20" s="592">
        <v>1</v>
      </c>
      <c r="T20" s="596">
        <v>6268734.3399999999</v>
      </c>
      <c r="U20" s="596">
        <v>721.62246345113385</v>
      </c>
      <c r="V20" s="606" t="s">
        <v>32</v>
      </c>
      <c r="W20" s="606" t="s">
        <v>28</v>
      </c>
      <c r="X20" s="606" t="s">
        <v>28</v>
      </c>
      <c r="Y20" s="632">
        <v>34500</v>
      </c>
      <c r="Z20" s="635">
        <v>29980.19</v>
      </c>
      <c r="AA20" s="632">
        <v>65000</v>
      </c>
      <c r="AB20" s="636">
        <v>40679.800000000003</v>
      </c>
      <c r="AC20" s="632">
        <v>54000</v>
      </c>
      <c r="AD20" s="637">
        <v>50997.88</v>
      </c>
      <c r="AE20" s="636">
        <v>4395722.99</v>
      </c>
      <c r="AF20" s="596">
        <v>5166270</v>
      </c>
      <c r="AG20" s="596">
        <v>770547.00999999978</v>
      </c>
      <c r="AH20" s="636">
        <v>2814529.95</v>
      </c>
      <c r="AI20" s="596">
        <v>7980799.9500000002</v>
      </c>
      <c r="AJ20" s="640">
        <v>3337676.04</v>
      </c>
      <c r="AK20" s="594">
        <v>4643123.91</v>
      </c>
      <c r="AL20" s="641">
        <v>64.605141426986975</v>
      </c>
      <c r="AM20" s="641">
        <v>41.821321934024922</v>
      </c>
      <c r="AN20" s="816">
        <v>17.975000000000001</v>
      </c>
    </row>
    <row r="21" spans="1:40">
      <c r="A21" s="583">
        <v>13073018</v>
      </c>
      <c r="B21" s="582">
        <v>5352</v>
      </c>
      <c r="C21" s="582" t="s">
        <v>42</v>
      </c>
      <c r="D21" s="632">
        <v>444</v>
      </c>
      <c r="E21" s="632">
        <v>-69190</v>
      </c>
      <c r="F21" s="596" t="s">
        <v>24</v>
      </c>
      <c r="G21" s="592">
        <v>1</v>
      </c>
      <c r="H21" s="596">
        <v>29848.84</v>
      </c>
      <c r="I21" s="596">
        <v>0</v>
      </c>
      <c r="J21" s="592">
        <v>1</v>
      </c>
      <c r="K21" s="592">
        <v>1</v>
      </c>
      <c r="L21" s="746" t="s">
        <v>355</v>
      </c>
      <c r="M21" s="592">
        <v>270</v>
      </c>
      <c r="N21" s="592">
        <v>1</v>
      </c>
      <c r="O21" s="592">
        <v>360</v>
      </c>
      <c r="P21" s="592">
        <v>1</v>
      </c>
      <c r="Q21" s="592">
        <v>340</v>
      </c>
      <c r="R21" s="592">
        <v>1</v>
      </c>
      <c r="S21" s="592">
        <v>1</v>
      </c>
      <c r="T21" s="596">
        <v>518990</v>
      </c>
      <c r="U21" s="596">
        <v>1155.8797327394209</v>
      </c>
      <c r="V21" s="606" t="s">
        <v>32</v>
      </c>
      <c r="W21" s="606" t="s">
        <v>28</v>
      </c>
      <c r="X21" s="606" t="s">
        <v>28</v>
      </c>
      <c r="Y21" s="632">
        <v>3100</v>
      </c>
      <c r="Z21" s="635">
        <v>3221.66</v>
      </c>
      <c r="AA21" s="592">
        <v>0</v>
      </c>
      <c r="AB21" s="636">
        <v>0</v>
      </c>
      <c r="AC21" s="632">
        <v>2350</v>
      </c>
      <c r="AD21" s="637">
        <v>2356.61</v>
      </c>
      <c r="AE21" s="636">
        <v>235113.29</v>
      </c>
      <c r="AF21" s="596">
        <v>242070</v>
      </c>
      <c r="AG21" s="596">
        <v>6956.7099999999919</v>
      </c>
      <c r="AH21" s="636">
        <v>148872.1</v>
      </c>
      <c r="AI21" s="596">
        <v>390942.1</v>
      </c>
      <c r="AJ21" s="640">
        <v>180971.73</v>
      </c>
      <c r="AK21" s="594">
        <v>209970.36999999997</v>
      </c>
      <c r="AL21" s="641">
        <v>74.76008179452225</v>
      </c>
      <c r="AM21" s="641">
        <v>46.291184807161983</v>
      </c>
      <c r="AN21" s="816">
        <v>17.975000000000001</v>
      </c>
    </row>
    <row r="22" spans="1:40">
      <c r="A22" s="583">
        <v>13073025</v>
      </c>
      <c r="B22" s="582">
        <v>5352</v>
      </c>
      <c r="C22" s="582" t="s">
        <v>43</v>
      </c>
      <c r="D22" s="632">
        <v>806</v>
      </c>
      <c r="E22" s="632">
        <v>-59640</v>
      </c>
      <c r="F22" s="596" t="s">
        <v>24</v>
      </c>
      <c r="G22" s="592">
        <v>1</v>
      </c>
      <c r="H22" s="596">
        <v>96022.79</v>
      </c>
      <c r="I22" s="596">
        <v>0</v>
      </c>
      <c r="J22" s="592">
        <v>1</v>
      </c>
      <c r="K22" s="592">
        <v>1</v>
      </c>
      <c r="L22" s="746" t="s">
        <v>355</v>
      </c>
      <c r="M22" s="592">
        <v>350</v>
      </c>
      <c r="N22" s="592">
        <v>0</v>
      </c>
      <c r="O22" s="592">
        <v>400</v>
      </c>
      <c r="P22" s="592">
        <v>0</v>
      </c>
      <c r="Q22" s="592">
        <v>350</v>
      </c>
      <c r="R22" s="592">
        <v>0</v>
      </c>
      <c r="S22" s="592">
        <v>0</v>
      </c>
      <c r="T22" s="596">
        <v>1159245</v>
      </c>
      <c r="U22" s="596">
        <v>1420.6433823529412</v>
      </c>
      <c r="V22" s="606" t="s">
        <v>32</v>
      </c>
      <c r="W22" s="606" t="s">
        <v>28</v>
      </c>
      <c r="X22" s="606" t="s">
        <v>28</v>
      </c>
      <c r="Y22" s="632">
        <v>3650</v>
      </c>
      <c r="Z22" s="635">
        <v>3593.33</v>
      </c>
      <c r="AA22" s="592">
        <v>0</v>
      </c>
      <c r="AB22" s="636">
        <v>0</v>
      </c>
      <c r="AC22" s="632">
        <v>48400</v>
      </c>
      <c r="AD22" s="637">
        <v>48500.07</v>
      </c>
      <c r="AE22" s="636">
        <v>325412.87</v>
      </c>
      <c r="AF22" s="596">
        <v>440690</v>
      </c>
      <c r="AG22" s="596">
        <v>115277.13</v>
      </c>
      <c r="AH22" s="636">
        <v>311247.53000000003</v>
      </c>
      <c r="AI22" s="596">
        <v>751937.53</v>
      </c>
      <c r="AJ22" s="640">
        <v>290683.03999999998</v>
      </c>
      <c r="AK22" s="594">
        <v>461254.49000000005</v>
      </c>
      <c r="AL22" s="641">
        <v>65.960888606503431</v>
      </c>
      <c r="AM22" s="641">
        <v>38.657870953721378</v>
      </c>
      <c r="AN22" s="816">
        <v>17.975000000000001</v>
      </c>
    </row>
    <row r="23" spans="1:40">
      <c r="A23" s="583">
        <v>13073042</v>
      </c>
      <c r="B23" s="582">
        <v>5352</v>
      </c>
      <c r="C23" s="582" t="s">
        <v>44</v>
      </c>
      <c r="D23" s="632">
        <v>202</v>
      </c>
      <c r="E23" s="632">
        <v>-22510</v>
      </c>
      <c r="F23" s="596" t="s">
        <v>24</v>
      </c>
      <c r="G23" s="592">
        <v>1</v>
      </c>
      <c r="H23" s="596">
        <v>17465.490000000002</v>
      </c>
      <c r="I23" s="596">
        <v>0</v>
      </c>
      <c r="J23" s="592">
        <v>1</v>
      </c>
      <c r="K23" s="592">
        <v>1</v>
      </c>
      <c r="L23" s="746" t="s">
        <v>355</v>
      </c>
      <c r="M23" s="592">
        <v>350</v>
      </c>
      <c r="N23" s="592">
        <v>0</v>
      </c>
      <c r="O23" s="592">
        <v>350</v>
      </c>
      <c r="P23" s="592">
        <v>1</v>
      </c>
      <c r="Q23" s="592">
        <v>350</v>
      </c>
      <c r="R23" s="592">
        <v>0</v>
      </c>
      <c r="S23" s="592">
        <v>0</v>
      </c>
      <c r="T23" s="596">
        <v>85850</v>
      </c>
      <c r="U23" s="596">
        <v>412.74038461538464</v>
      </c>
      <c r="V23" s="606" t="s">
        <v>28</v>
      </c>
      <c r="W23" s="606" t="s">
        <v>28</v>
      </c>
      <c r="X23" s="606" t="s">
        <v>28</v>
      </c>
      <c r="Y23" s="632">
        <v>1800</v>
      </c>
      <c r="Z23" s="635">
        <v>1683.32</v>
      </c>
      <c r="AA23" s="592">
        <v>0</v>
      </c>
      <c r="AB23" s="636">
        <v>0</v>
      </c>
      <c r="AC23" s="632">
        <v>2000</v>
      </c>
      <c r="AD23" s="637">
        <v>1837.3</v>
      </c>
      <c r="AE23" s="636">
        <v>153557.38</v>
      </c>
      <c r="AF23" s="596">
        <v>171490</v>
      </c>
      <c r="AG23" s="596">
        <v>17932.619999999995</v>
      </c>
      <c r="AH23" s="636">
        <v>32179.59</v>
      </c>
      <c r="AI23" s="596">
        <v>203669.59</v>
      </c>
      <c r="AJ23" s="640">
        <v>91499.79</v>
      </c>
      <c r="AK23" s="594">
        <v>112169.8</v>
      </c>
      <c r="AL23" s="641">
        <v>53.355758353256746</v>
      </c>
      <c r="AM23" s="641">
        <v>44.925602295364762</v>
      </c>
      <c r="AN23" s="816">
        <v>17.975000000000001</v>
      </c>
    </row>
    <row r="24" spans="1:40">
      <c r="A24" s="583">
        <v>13073043</v>
      </c>
      <c r="B24" s="582">
        <v>5352</v>
      </c>
      <c r="C24" s="582" t="s">
        <v>45</v>
      </c>
      <c r="D24" s="632">
        <v>529</v>
      </c>
      <c r="E24" s="632">
        <v>-27170</v>
      </c>
      <c r="F24" s="596" t="s">
        <v>24</v>
      </c>
      <c r="G24" s="592">
        <v>0</v>
      </c>
      <c r="H24" s="596">
        <v>0</v>
      </c>
      <c r="I24" s="596">
        <v>-2085.02</v>
      </c>
      <c r="J24" s="592">
        <v>1</v>
      </c>
      <c r="K24" s="592">
        <v>1</v>
      </c>
      <c r="L24" s="746" t="s">
        <v>355</v>
      </c>
      <c r="M24" s="592">
        <v>265</v>
      </c>
      <c r="N24" s="592">
        <v>1</v>
      </c>
      <c r="O24" s="592">
        <v>350</v>
      </c>
      <c r="P24" s="592">
        <v>1</v>
      </c>
      <c r="Q24" s="592">
        <v>340</v>
      </c>
      <c r="R24" s="592">
        <v>1</v>
      </c>
      <c r="S24" s="592">
        <v>1</v>
      </c>
      <c r="T24" s="596">
        <v>250750</v>
      </c>
      <c r="U24" s="596">
        <v>475.80645161290323</v>
      </c>
      <c r="V24" s="606" t="s">
        <v>28</v>
      </c>
      <c r="W24" s="606" t="s">
        <v>28</v>
      </c>
      <c r="X24" s="606" t="s">
        <v>28</v>
      </c>
      <c r="Y24" s="632">
        <v>2600</v>
      </c>
      <c r="Z24" s="635">
        <v>2540.83</v>
      </c>
      <c r="AA24" s="592">
        <v>0</v>
      </c>
      <c r="AB24" s="636">
        <v>0</v>
      </c>
      <c r="AC24" s="632">
        <v>5100</v>
      </c>
      <c r="AD24" s="637">
        <v>4967.25</v>
      </c>
      <c r="AE24" s="636">
        <v>201606.7</v>
      </c>
      <c r="AF24" s="596">
        <v>254980</v>
      </c>
      <c r="AG24" s="596">
        <v>53373.299999999988</v>
      </c>
      <c r="AH24" s="636">
        <v>205112.32000000001</v>
      </c>
      <c r="AI24" s="596">
        <v>460092.32</v>
      </c>
      <c r="AJ24" s="640">
        <v>167403.95000000001</v>
      </c>
      <c r="AK24" s="594">
        <v>292688.37</v>
      </c>
      <c r="AL24" s="641">
        <v>65.653757157424124</v>
      </c>
      <c r="AM24" s="641">
        <v>36.384860760118755</v>
      </c>
      <c r="AN24" s="816">
        <v>17.975000000000001</v>
      </c>
    </row>
    <row r="25" spans="1:40">
      <c r="A25" s="583">
        <v>13073051</v>
      </c>
      <c r="B25" s="582">
        <v>5352</v>
      </c>
      <c r="C25" s="582" t="s">
        <v>46</v>
      </c>
      <c r="D25" s="632">
        <v>591</v>
      </c>
      <c r="E25" s="632">
        <v>12540</v>
      </c>
      <c r="F25" s="596" t="s">
        <v>24</v>
      </c>
      <c r="G25" s="592">
        <v>0</v>
      </c>
      <c r="H25" s="596">
        <v>0</v>
      </c>
      <c r="I25" s="596">
        <v>-119347.64</v>
      </c>
      <c r="J25" s="592">
        <v>0</v>
      </c>
      <c r="K25" s="592">
        <v>0</v>
      </c>
      <c r="L25" s="746" t="s">
        <v>355</v>
      </c>
      <c r="M25" s="592">
        <v>350</v>
      </c>
      <c r="N25" s="592">
        <v>0</v>
      </c>
      <c r="O25" s="592">
        <v>400</v>
      </c>
      <c r="P25" s="592">
        <v>0</v>
      </c>
      <c r="Q25" s="592">
        <v>380</v>
      </c>
      <c r="R25" s="592">
        <v>0</v>
      </c>
      <c r="S25" s="592">
        <v>0</v>
      </c>
      <c r="T25" s="596">
        <v>1273150</v>
      </c>
      <c r="U25" s="596">
        <v>2150.5912162162163</v>
      </c>
      <c r="V25" s="606" t="s">
        <v>32</v>
      </c>
      <c r="W25" s="606" t="s">
        <v>28</v>
      </c>
      <c r="X25" s="606" t="s">
        <v>28</v>
      </c>
      <c r="Y25" s="632">
        <v>5050</v>
      </c>
      <c r="Z25" s="635">
        <v>4941.67</v>
      </c>
      <c r="AA25" s="592">
        <v>0</v>
      </c>
      <c r="AB25" s="636">
        <v>0</v>
      </c>
      <c r="AC25" s="632">
        <v>1620</v>
      </c>
      <c r="AD25" s="637">
        <v>1800.63</v>
      </c>
      <c r="AE25" s="636">
        <v>315231.90000000002</v>
      </c>
      <c r="AF25" s="596">
        <v>339460</v>
      </c>
      <c r="AG25" s="596">
        <v>24228.099999999977</v>
      </c>
      <c r="AH25" s="636">
        <v>190424.72</v>
      </c>
      <c r="AI25" s="596">
        <v>529884.72</v>
      </c>
      <c r="AJ25" s="640">
        <v>215793.02</v>
      </c>
      <c r="AK25" s="594">
        <v>314091.69999999995</v>
      </c>
      <c r="AL25" s="641">
        <v>63.569498615448062</v>
      </c>
      <c r="AM25" s="641">
        <v>40.72452211869782</v>
      </c>
      <c r="AN25" s="816">
        <v>17.975000000000001</v>
      </c>
    </row>
    <row r="26" spans="1:40">
      <c r="A26" s="583">
        <v>13073053</v>
      </c>
      <c r="B26" s="582">
        <v>5352</v>
      </c>
      <c r="C26" s="582" t="s">
        <v>47</v>
      </c>
      <c r="D26" s="632">
        <v>554</v>
      </c>
      <c r="E26" s="632">
        <v>-25290</v>
      </c>
      <c r="F26" s="596" t="s">
        <v>24</v>
      </c>
      <c r="G26" s="592">
        <v>1</v>
      </c>
      <c r="H26" s="596">
        <v>32605.24</v>
      </c>
      <c r="I26" s="596">
        <v>0</v>
      </c>
      <c r="J26" s="592">
        <v>1</v>
      </c>
      <c r="K26" s="592">
        <v>1</v>
      </c>
      <c r="L26" s="746" t="s">
        <v>355</v>
      </c>
      <c r="M26" s="592">
        <v>280</v>
      </c>
      <c r="N26" s="592">
        <v>1</v>
      </c>
      <c r="O26" s="592">
        <v>350</v>
      </c>
      <c r="P26" s="592">
        <v>1</v>
      </c>
      <c r="Q26" s="592">
        <v>340</v>
      </c>
      <c r="R26" s="592">
        <v>1</v>
      </c>
      <c r="S26" s="592">
        <v>1</v>
      </c>
      <c r="T26" s="596">
        <v>383570</v>
      </c>
      <c r="U26" s="596">
        <v>699.94525547445255</v>
      </c>
      <c r="V26" s="606" t="s">
        <v>28</v>
      </c>
      <c r="W26" s="606" t="s">
        <v>28</v>
      </c>
      <c r="X26" s="606" t="s">
        <v>28</v>
      </c>
      <c r="Y26" s="632">
        <v>2520</v>
      </c>
      <c r="Z26" s="635">
        <v>2328.75</v>
      </c>
      <c r="AA26" s="592">
        <v>0</v>
      </c>
      <c r="AB26" s="636">
        <v>0</v>
      </c>
      <c r="AC26" s="632">
        <v>4380</v>
      </c>
      <c r="AD26" s="637">
        <v>4295.12</v>
      </c>
      <c r="AE26" s="636">
        <v>247789.97</v>
      </c>
      <c r="AF26" s="596">
        <v>263940</v>
      </c>
      <c r="AG26" s="596">
        <v>16150.029999999999</v>
      </c>
      <c r="AH26" s="636">
        <v>212805.16</v>
      </c>
      <c r="AI26" s="596">
        <v>476745.16000000003</v>
      </c>
      <c r="AJ26" s="640">
        <v>215793.02</v>
      </c>
      <c r="AK26" s="594">
        <v>260952.14000000004</v>
      </c>
      <c r="AL26" s="641">
        <v>81.758361748882308</v>
      </c>
      <c r="AM26" s="641">
        <v>45.263809285447174</v>
      </c>
      <c r="AN26" s="816">
        <v>17.975000000000001</v>
      </c>
    </row>
    <row r="27" spans="1:40">
      <c r="A27" s="583">
        <v>13073069</v>
      </c>
      <c r="B27" s="582">
        <v>5352</v>
      </c>
      <c r="C27" s="582" t="s">
        <v>48</v>
      </c>
      <c r="D27" s="632">
        <v>701</v>
      </c>
      <c r="E27" s="632">
        <v>60070</v>
      </c>
      <c r="F27" s="596" t="s">
        <v>24</v>
      </c>
      <c r="G27" s="592">
        <v>1</v>
      </c>
      <c r="H27" s="596">
        <v>95765.68</v>
      </c>
      <c r="I27" s="596">
        <v>0</v>
      </c>
      <c r="J27" s="592">
        <v>1</v>
      </c>
      <c r="K27" s="592">
        <v>1</v>
      </c>
      <c r="L27" s="746" t="s">
        <v>355</v>
      </c>
      <c r="M27" s="592">
        <v>400</v>
      </c>
      <c r="N27" s="592">
        <v>0</v>
      </c>
      <c r="O27" s="592">
        <v>350</v>
      </c>
      <c r="P27" s="592">
        <v>1</v>
      </c>
      <c r="Q27" s="592">
        <v>339</v>
      </c>
      <c r="R27" s="592">
        <v>1</v>
      </c>
      <c r="S27" s="592">
        <v>0</v>
      </c>
      <c r="T27" s="596">
        <v>319960</v>
      </c>
      <c r="U27" s="596">
        <v>450.014064697609</v>
      </c>
      <c r="V27" s="606" t="s">
        <v>28</v>
      </c>
      <c r="W27" s="606" t="s">
        <v>28</v>
      </c>
      <c r="X27" s="606" t="s">
        <v>28</v>
      </c>
      <c r="Y27" s="632">
        <v>4600</v>
      </c>
      <c r="Z27" s="635">
        <v>4870</v>
      </c>
      <c r="AA27" s="592">
        <v>0</v>
      </c>
      <c r="AB27" s="636">
        <v>0</v>
      </c>
      <c r="AC27" s="632">
        <v>36000</v>
      </c>
      <c r="AD27" s="637">
        <v>42470.57</v>
      </c>
      <c r="AE27" s="636">
        <v>335205.65999999997</v>
      </c>
      <c r="AF27" s="596">
        <v>453810</v>
      </c>
      <c r="AG27" s="596">
        <v>118604.34000000003</v>
      </c>
      <c r="AH27" s="636">
        <v>250264.89</v>
      </c>
      <c r="AI27" s="596">
        <v>704074.89</v>
      </c>
      <c r="AJ27" s="640">
        <v>263568.03000000003</v>
      </c>
      <c r="AK27" s="594">
        <v>440506.86</v>
      </c>
      <c r="AL27" s="641">
        <v>58.078938322205332</v>
      </c>
      <c r="AM27" s="641">
        <v>37.434658406863512</v>
      </c>
      <c r="AN27" s="816">
        <v>17.975000000000001</v>
      </c>
    </row>
    <row r="28" spans="1:40">
      <c r="A28" s="583">
        <v>13073077</v>
      </c>
      <c r="B28" s="582">
        <v>5352</v>
      </c>
      <c r="C28" s="582" t="s">
        <v>49</v>
      </c>
      <c r="D28" s="632">
        <v>1426</v>
      </c>
      <c r="E28" s="632">
        <v>980</v>
      </c>
      <c r="F28" s="596" t="s">
        <v>24</v>
      </c>
      <c r="G28" s="592">
        <v>1</v>
      </c>
      <c r="H28" s="596">
        <v>137993.25</v>
      </c>
      <c r="I28" s="596">
        <v>0</v>
      </c>
      <c r="J28" s="592">
        <v>1</v>
      </c>
      <c r="K28" s="592">
        <v>1</v>
      </c>
      <c r="L28" s="746" t="s">
        <v>355</v>
      </c>
      <c r="M28" s="592">
        <v>300</v>
      </c>
      <c r="N28" s="592">
        <v>1</v>
      </c>
      <c r="O28" s="592">
        <v>400</v>
      </c>
      <c r="P28" s="592">
        <v>0</v>
      </c>
      <c r="Q28" s="592">
        <v>350</v>
      </c>
      <c r="R28" s="592">
        <v>0</v>
      </c>
      <c r="S28" s="592">
        <v>0</v>
      </c>
      <c r="T28" s="596">
        <v>210460</v>
      </c>
      <c r="U28" s="596">
        <v>147.17482517482517</v>
      </c>
      <c r="V28" s="606" t="s">
        <v>28</v>
      </c>
      <c r="W28" s="606" t="s">
        <v>28</v>
      </c>
      <c r="X28" s="606" t="s">
        <v>28</v>
      </c>
      <c r="Y28" s="632">
        <v>9790</v>
      </c>
      <c r="Z28" s="635">
        <v>9386.65</v>
      </c>
      <c r="AA28" s="592">
        <v>0</v>
      </c>
      <c r="AB28" s="636">
        <v>0</v>
      </c>
      <c r="AC28" s="632">
        <v>21800</v>
      </c>
      <c r="AD28" s="637">
        <v>22022.19</v>
      </c>
      <c r="AE28" s="636">
        <v>652965.82999999996</v>
      </c>
      <c r="AF28" s="596">
        <v>731540</v>
      </c>
      <c r="AG28" s="596">
        <v>78574.170000000042</v>
      </c>
      <c r="AH28" s="636">
        <v>526824.07999999996</v>
      </c>
      <c r="AI28" s="596">
        <v>1258364.08</v>
      </c>
      <c r="AJ28" s="640">
        <v>541037.62</v>
      </c>
      <c r="AK28" s="594">
        <v>717326.46000000008</v>
      </c>
      <c r="AL28" s="641">
        <v>73.958719960630987</v>
      </c>
      <c r="AM28" s="641">
        <v>42.995316585959763</v>
      </c>
      <c r="AN28" s="816">
        <v>17.975000000000001</v>
      </c>
    </row>
    <row r="29" spans="1:40" ht="15" customHeight="1">
      <c r="A29" s="583">
        <v>13073094</v>
      </c>
      <c r="B29" s="582">
        <v>5352</v>
      </c>
      <c r="C29" s="582" t="s">
        <v>50</v>
      </c>
      <c r="D29" s="632">
        <v>1132</v>
      </c>
      <c r="E29" s="632">
        <v>62930</v>
      </c>
      <c r="F29" s="596" t="s">
        <v>24</v>
      </c>
      <c r="G29" s="592">
        <v>1</v>
      </c>
      <c r="H29" s="596">
        <v>104612.08</v>
      </c>
      <c r="I29" s="596">
        <v>0</v>
      </c>
      <c r="J29" s="592">
        <v>1</v>
      </c>
      <c r="K29" s="592">
        <v>1</v>
      </c>
      <c r="L29" s="746" t="s">
        <v>355</v>
      </c>
      <c r="M29" s="592">
        <v>350</v>
      </c>
      <c r="N29" s="592">
        <v>0</v>
      </c>
      <c r="O29" s="592">
        <v>400</v>
      </c>
      <c r="P29" s="592">
        <v>0</v>
      </c>
      <c r="Q29" s="592">
        <v>350</v>
      </c>
      <c r="R29" s="592">
        <v>0</v>
      </c>
      <c r="S29" s="592">
        <v>0</v>
      </c>
      <c r="T29" s="596">
        <v>718020</v>
      </c>
      <c r="U29" s="596">
        <v>634.85411140583551</v>
      </c>
      <c r="V29" s="606" t="s">
        <v>28</v>
      </c>
      <c r="W29" s="606" t="s">
        <v>28</v>
      </c>
      <c r="X29" s="606" t="s">
        <v>28</v>
      </c>
      <c r="Y29" s="632">
        <v>5840</v>
      </c>
      <c r="Z29" s="635">
        <v>5849.58</v>
      </c>
      <c r="AA29" s="592">
        <v>0</v>
      </c>
      <c r="AB29" s="636">
        <v>0</v>
      </c>
      <c r="AC29" s="632">
        <v>15000</v>
      </c>
      <c r="AD29" s="638" t="s">
        <v>356</v>
      </c>
      <c r="AE29" s="636">
        <v>491653.67</v>
      </c>
      <c r="AF29" s="596">
        <v>774700</v>
      </c>
      <c r="AG29" s="596">
        <v>283046.33</v>
      </c>
      <c r="AH29" s="636">
        <v>430113.02</v>
      </c>
      <c r="AI29" s="596">
        <v>1204813.02</v>
      </c>
      <c r="AJ29" s="640">
        <v>424119.19</v>
      </c>
      <c r="AK29" s="594">
        <v>780693.83000000007</v>
      </c>
      <c r="AL29" s="641">
        <v>54.746248870530522</v>
      </c>
      <c r="AM29" s="641">
        <v>35.202075588459358</v>
      </c>
      <c r="AN29" s="816">
        <v>17.975000000000001</v>
      </c>
    </row>
    <row r="30" spans="1:40">
      <c r="A30" s="583">
        <v>13073010</v>
      </c>
      <c r="B30" s="582">
        <v>5353</v>
      </c>
      <c r="C30" s="582" t="s">
        <v>51</v>
      </c>
      <c r="D30" s="592">
        <v>13555</v>
      </c>
      <c r="E30" s="610">
        <v>-1621000</v>
      </c>
      <c r="F30" s="609">
        <v>738666.73</v>
      </c>
      <c r="G30" s="592">
        <v>1</v>
      </c>
      <c r="H30" s="596">
        <v>629841.76</v>
      </c>
      <c r="I30" s="596">
        <v>1729900</v>
      </c>
      <c r="J30" s="592">
        <v>1</v>
      </c>
      <c r="K30" s="592">
        <v>1</v>
      </c>
      <c r="L30" s="596">
        <v>47801680.520000003</v>
      </c>
      <c r="M30" s="592">
        <v>200</v>
      </c>
      <c r="N30" s="592">
        <v>1</v>
      </c>
      <c r="O30" s="592">
        <v>350</v>
      </c>
      <c r="P30" s="592">
        <v>1</v>
      </c>
      <c r="Q30" s="592">
        <v>400</v>
      </c>
      <c r="R30" s="592">
        <v>0</v>
      </c>
      <c r="S30" s="592">
        <v>0</v>
      </c>
      <c r="T30" s="609">
        <v>1892114.24</v>
      </c>
      <c r="U30" s="609">
        <v>139.16</v>
      </c>
      <c r="V30" s="592" t="s">
        <v>28</v>
      </c>
      <c r="W30" s="592" t="s">
        <v>28</v>
      </c>
      <c r="X30" s="592" t="s">
        <v>28</v>
      </c>
      <c r="Y30" s="592">
        <v>30000</v>
      </c>
      <c r="Z30" s="619">
        <v>32765.75</v>
      </c>
      <c r="AA30" s="592">
        <v>100000</v>
      </c>
      <c r="AB30" s="596">
        <v>153888.42000000001</v>
      </c>
      <c r="AC30" s="592">
        <v>0</v>
      </c>
      <c r="AD30" s="611">
        <v>0</v>
      </c>
      <c r="AE30" s="596">
        <v>9145595</v>
      </c>
      <c r="AF30" s="596">
        <v>10293444</v>
      </c>
      <c r="AG30" s="596">
        <v>1147849</v>
      </c>
      <c r="AH30" s="596">
        <v>2896219</v>
      </c>
      <c r="AI30" s="596">
        <v>13189663</v>
      </c>
      <c r="AJ30" s="628">
        <v>5566926</v>
      </c>
      <c r="AK30" s="594">
        <v>7622737</v>
      </c>
      <c r="AL30" s="593">
        <v>0.54082248856650894</v>
      </c>
      <c r="AM30" s="593">
        <v>0.42206734167506782</v>
      </c>
      <c r="AN30" s="410">
        <v>23.213000000000001</v>
      </c>
    </row>
    <row r="31" spans="1:40">
      <c r="A31" s="583">
        <v>13073014</v>
      </c>
      <c r="B31" s="582">
        <v>5353</v>
      </c>
      <c r="C31" s="582" t="s">
        <v>52</v>
      </c>
      <c r="D31" s="608">
        <v>250</v>
      </c>
      <c r="E31" s="633">
        <v>-57900</v>
      </c>
      <c r="F31" s="627">
        <v>-8640.41</v>
      </c>
      <c r="G31" s="608">
        <v>0</v>
      </c>
      <c r="H31" s="599">
        <v>0</v>
      </c>
      <c r="I31" s="627">
        <v>-116649.56</v>
      </c>
      <c r="J31" s="608">
        <v>1</v>
      </c>
      <c r="K31" s="608">
        <v>1</v>
      </c>
      <c r="L31" s="599">
        <v>881298.7</v>
      </c>
      <c r="M31" s="608">
        <v>400</v>
      </c>
      <c r="N31" s="608">
        <v>0</v>
      </c>
      <c r="O31" s="608">
        <v>350</v>
      </c>
      <c r="P31" s="608">
        <v>1</v>
      </c>
      <c r="Q31" s="608">
        <v>300</v>
      </c>
      <c r="R31" s="608">
        <v>1</v>
      </c>
      <c r="S31" s="608">
        <v>0</v>
      </c>
      <c r="T31" s="627">
        <v>0</v>
      </c>
      <c r="U31" s="627">
        <v>0</v>
      </c>
      <c r="V31" s="608" t="s">
        <v>32</v>
      </c>
      <c r="W31" s="608" t="s">
        <v>28</v>
      </c>
      <c r="X31" s="608" t="s">
        <v>28</v>
      </c>
      <c r="Y31" s="608">
        <v>2400</v>
      </c>
      <c r="Z31" s="619">
        <v>3250</v>
      </c>
      <c r="AA31" s="608">
        <v>0</v>
      </c>
      <c r="AB31" s="599">
        <v>0</v>
      </c>
      <c r="AC31" s="608">
        <v>3000</v>
      </c>
      <c r="AD31" s="612">
        <v>3490.71</v>
      </c>
      <c r="AE31" s="599">
        <v>170235.83</v>
      </c>
      <c r="AF31" s="628">
        <v>197912.21</v>
      </c>
      <c r="AG31" s="596">
        <v>27676.380000000005</v>
      </c>
      <c r="AH31" s="599">
        <v>43418.75</v>
      </c>
      <c r="AI31" s="596">
        <v>241330.96</v>
      </c>
      <c r="AJ31" s="599">
        <v>99737.81</v>
      </c>
      <c r="AK31" s="594">
        <v>141593.15</v>
      </c>
      <c r="AL31" s="629">
        <v>0.50394975630861782</v>
      </c>
      <c r="AM31" s="629">
        <v>0.4132822825550439</v>
      </c>
      <c r="AN31" s="410">
        <v>23.213000000000001</v>
      </c>
    </row>
    <row r="32" spans="1:40">
      <c r="A32" s="583">
        <v>13073027</v>
      </c>
      <c r="B32" s="582">
        <v>5353</v>
      </c>
      <c r="C32" s="582" t="s">
        <v>53</v>
      </c>
      <c r="D32" s="608">
        <v>2201</v>
      </c>
      <c r="E32" s="633">
        <v>-225700</v>
      </c>
      <c r="F32" s="627">
        <v>154577.81</v>
      </c>
      <c r="G32" s="608">
        <v>1</v>
      </c>
      <c r="H32" s="599">
        <v>20471.5</v>
      </c>
      <c r="I32" s="627">
        <v>0</v>
      </c>
      <c r="J32" s="608">
        <v>1</v>
      </c>
      <c r="K32" s="608">
        <v>1</v>
      </c>
      <c r="L32" s="596">
        <v>7348129.2000000002</v>
      </c>
      <c r="M32" s="608">
        <v>250</v>
      </c>
      <c r="N32" s="608">
        <v>1</v>
      </c>
      <c r="O32" s="608">
        <v>350</v>
      </c>
      <c r="P32" s="608">
        <v>1</v>
      </c>
      <c r="Q32" s="608">
        <v>350</v>
      </c>
      <c r="R32" s="608">
        <v>0</v>
      </c>
      <c r="S32" s="608">
        <v>0</v>
      </c>
      <c r="T32" s="627">
        <v>606028.59</v>
      </c>
      <c r="U32" s="627">
        <v>272.98585135135136</v>
      </c>
      <c r="V32" s="608" t="s">
        <v>28</v>
      </c>
      <c r="W32" s="608" t="s">
        <v>28</v>
      </c>
      <c r="X32" s="608" t="s">
        <v>28</v>
      </c>
      <c r="Y32" s="608">
        <v>9000</v>
      </c>
      <c r="Z32" s="619">
        <v>9381.98</v>
      </c>
      <c r="AA32" s="608">
        <v>4500</v>
      </c>
      <c r="AB32" s="599">
        <v>7097.58</v>
      </c>
      <c r="AC32" s="608">
        <v>8000</v>
      </c>
      <c r="AD32" s="612">
        <v>82048.38</v>
      </c>
      <c r="AE32" s="599">
        <v>1082464.6499999999</v>
      </c>
      <c r="AF32" s="599">
        <v>1238422.48</v>
      </c>
      <c r="AG32" s="596">
        <v>155957.83000000007</v>
      </c>
      <c r="AH32" s="599">
        <v>745719.68</v>
      </c>
      <c r="AI32" s="596">
        <v>1984142.1600000001</v>
      </c>
      <c r="AJ32" s="599">
        <v>830560.09</v>
      </c>
      <c r="AK32" s="594">
        <v>1153582.0700000003</v>
      </c>
      <c r="AL32" s="629">
        <v>0.93</v>
      </c>
      <c r="AM32" s="629">
        <v>0.46257580810650784</v>
      </c>
      <c r="AN32" s="410">
        <v>23.213000000000001</v>
      </c>
    </row>
    <row r="33" spans="1:40">
      <c r="A33" s="583">
        <v>13073038</v>
      </c>
      <c r="B33" s="582">
        <v>5353</v>
      </c>
      <c r="C33" s="582" t="s">
        <v>54</v>
      </c>
      <c r="D33" s="608">
        <v>584</v>
      </c>
      <c r="E33" s="633">
        <v>90300</v>
      </c>
      <c r="F33" s="627">
        <v>135619.41</v>
      </c>
      <c r="G33" s="608">
        <v>1</v>
      </c>
      <c r="H33" s="599">
        <v>126243.07</v>
      </c>
      <c r="I33" s="627">
        <v>0</v>
      </c>
      <c r="J33" s="608">
        <v>1</v>
      </c>
      <c r="K33" s="608">
        <v>1</v>
      </c>
      <c r="L33" s="599">
        <v>1999010.47</v>
      </c>
      <c r="M33" s="608">
        <v>280</v>
      </c>
      <c r="N33" s="608">
        <v>1</v>
      </c>
      <c r="O33" s="608">
        <v>350</v>
      </c>
      <c r="P33" s="608">
        <v>1</v>
      </c>
      <c r="Q33" s="608">
        <v>320</v>
      </c>
      <c r="R33" s="608">
        <v>1</v>
      </c>
      <c r="S33" s="608">
        <v>1</v>
      </c>
      <c r="T33" s="627">
        <v>235356.43</v>
      </c>
      <c r="U33" s="627">
        <v>403.7</v>
      </c>
      <c r="V33" s="608" t="s">
        <v>28</v>
      </c>
      <c r="W33" s="608" t="s">
        <v>28</v>
      </c>
      <c r="X33" s="608" t="s">
        <v>28</v>
      </c>
      <c r="Y33" s="608">
        <v>1700</v>
      </c>
      <c r="Z33" s="619">
        <v>1729.33</v>
      </c>
      <c r="AA33" s="608">
        <v>100</v>
      </c>
      <c r="AB33" s="599">
        <v>0</v>
      </c>
      <c r="AC33" s="608">
        <v>60000</v>
      </c>
      <c r="AD33" s="612">
        <v>62578.66</v>
      </c>
      <c r="AE33" s="599">
        <v>362813.66</v>
      </c>
      <c r="AF33" s="599">
        <v>470876.87</v>
      </c>
      <c r="AG33" s="596">
        <v>108063.21000000002</v>
      </c>
      <c r="AH33" s="599">
        <v>144781.28</v>
      </c>
      <c r="AI33" s="596">
        <v>615658.15</v>
      </c>
      <c r="AJ33" s="599">
        <v>212493.1</v>
      </c>
      <c r="AK33" s="594">
        <v>403165.05000000005</v>
      </c>
      <c r="AL33" s="629">
        <v>0.45</v>
      </c>
      <c r="AM33" s="629">
        <v>0.43279146434545368</v>
      </c>
      <c r="AN33" s="410">
        <v>23.213000000000001</v>
      </c>
    </row>
    <row r="34" spans="1:40">
      <c r="A34" s="583">
        <v>13073049</v>
      </c>
      <c r="B34" s="582">
        <v>5353</v>
      </c>
      <c r="C34" s="582" t="s">
        <v>55</v>
      </c>
      <c r="D34" s="592">
        <v>244</v>
      </c>
      <c r="E34" s="610">
        <v>-44000</v>
      </c>
      <c r="F34" s="609">
        <v>51716.13</v>
      </c>
      <c r="G34" s="592">
        <v>0</v>
      </c>
      <c r="H34" s="596">
        <v>26889.51</v>
      </c>
      <c r="I34" s="609">
        <v>0</v>
      </c>
      <c r="J34" s="592">
        <v>1</v>
      </c>
      <c r="K34" s="592">
        <v>1</v>
      </c>
      <c r="L34" s="596">
        <v>1378048.02</v>
      </c>
      <c r="M34" s="592">
        <v>300</v>
      </c>
      <c r="N34" s="592">
        <v>1</v>
      </c>
      <c r="O34" s="592">
        <v>320</v>
      </c>
      <c r="P34" s="592">
        <v>1</v>
      </c>
      <c r="Q34" s="592">
        <v>340</v>
      </c>
      <c r="R34" s="592">
        <v>1</v>
      </c>
      <c r="S34" s="592">
        <v>1</v>
      </c>
      <c r="T34" s="609">
        <v>0</v>
      </c>
      <c r="U34" s="609">
        <v>0</v>
      </c>
      <c r="V34" s="592" t="s">
        <v>32</v>
      </c>
      <c r="W34" s="592" t="s">
        <v>28</v>
      </c>
      <c r="X34" s="592" t="s">
        <v>28</v>
      </c>
      <c r="Y34" s="592">
        <v>900</v>
      </c>
      <c r="Z34" s="619">
        <v>1037.0899999999999</v>
      </c>
      <c r="AA34" s="592">
        <v>0</v>
      </c>
      <c r="AB34" s="596">
        <v>0</v>
      </c>
      <c r="AC34" s="592">
        <v>1000</v>
      </c>
      <c r="AD34" s="611">
        <v>0</v>
      </c>
      <c r="AE34" s="596">
        <v>219119.53</v>
      </c>
      <c r="AF34" s="596">
        <v>267474.08</v>
      </c>
      <c r="AG34" s="596">
        <v>48354.550000000017</v>
      </c>
      <c r="AH34" s="596">
        <v>24701.29</v>
      </c>
      <c r="AI34" s="596">
        <v>292175.37</v>
      </c>
      <c r="AJ34" s="594">
        <v>115224.21</v>
      </c>
      <c r="AK34" s="594">
        <v>176951.15999999997</v>
      </c>
      <c r="AL34" s="629">
        <v>0.43</v>
      </c>
      <c r="AM34" s="629">
        <v>0.39</v>
      </c>
      <c r="AN34" s="410">
        <v>23.213000000000001</v>
      </c>
    </row>
    <row r="35" spans="1:40">
      <c r="A35" s="583">
        <v>13073063</v>
      </c>
      <c r="B35" s="582">
        <v>5353</v>
      </c>
      <c r="C35" s="582" t="s">
        <v>56</v>
      </c>
      <c r="D35" s="608">
        <v>776</v>
      </c>
      <c r="E35" s="633">
        <v>-101600</v>
      </c>
      <c r="F35" s="627">
        <v>-7675.35</v>
      </c>
      <c r="G35" s="608">
        <v>0</v>
      </c>
      <c r="H35" s="599">
        <v>0</v>
      </c>
      <c r="I35" s="627">
        <v>-39173.18</v>
      </c>
      <c r="J35" s="608">
        <v>0</v>
      </c>
      <c r="K35" s="608">
        <v>1</v>
      </c>
      <c r="L35" s="599">
        <v>989474.25</v>
      </c>
      <c r="M35" s="608">
        <v>300</v>
      </c>
      <c r="N35" s="608">
        <v>1</v>
      </c>
      <c r="O35" s="608">
        <v>350</v>
      </c>
      <c r="P35" s="608">
        <v>1</v>
      </c>
      <c r="Q35" s="608">
        <v>300</v>
      </c>
      <c r="R35" s="608">
        <v>1</v>
      </c>
      <c r="S35" s="608">
        <v>1</v>
      </c>
      <c r="T35" s="627">
        <v>114580.45</v>
      </c>
      <c r="U35" s="627">
        <v>146.15</v>
      </c>
      <c r="V35" s="608" t="s">
        <v>32</v>
      </c>
      <c r="W35" s="608" t="s">
        <v>28</v>
      </c>
      <c r="X35" s="608" t="s">
        <v>28</v>
      </c>
      <c r="Y35" s="608">
        <v>6400</v>
      </c>
      <c r="Z35" s="619">
        <v>5078.08</v>
      </c>
      <c r="AA35" s="608">
        <v>0</v>
      </c>
      <c r="AB35" s="599">
        <v>0</v>
      </c>
      <c r="AC35" s="608">
        <v>0</v>
      </c>
      <c r="AD35" s="612">
        <v>0</v>
      </c>
      <c r="AE35" s="599">
        <v>489264.86</v>
      </c>
      <c r="AF35" s="599">
        <v>601134.63</v>
      </c>
      <c r="AG35" s="596">
        <v>111869.77000000002</v>
      </c>
      <c r="AH35" s="599">
        <v>193810.37</v>
      </c>
      <c r="AI35" s="596">
        <v>794945</v>
      </c>
      <c r="AJ35" s="599">
        <v>313948.15999999997</v>
      </c>
      <c r="AK35" s="594">
        <v>480996.84</v>
      </c>
      <c r="AL35" s="629">
        <v>0.52</v>
      </c>
      <c r="AM35" s="629">
        <v>0.39</v>
      </c>
      <c r="AN35" s="410">
        <v>23.213000000000001</v>
      </c>
    </row>
    <row r="36" spans="1:40">
      <c r="A36" s="583">
        <v>13073064</v>
      </c>
      <c r="B36" s="582">
        <v>5353</v>
      </c>
      <c r="C36" s="582" t="s">
        <v>57</v>
      </c>
      <c r="D36" s="608">
        <v>463</v>
      </c>
      <c r="E36" s="633">
        <v>-48700</v>
      </c>
      <c r="F36" s="627">
        <v>-38815.54</v>
      </c>
      <c r="G36" s="608">
        <v>0</v>
      </c>
      <c r="H36" s="599">
        <v>0</v>
      </c>
      <c r="I36" s="627">
        <v>-73210.37</v>
      </c>
      <c r="J36" s="608">
        <v>0</v>
      </c>
      <c r="K36" s="608">
        <v>1</v>
      </c>
      <c r="L36" s="599">
        <v>897573.27</v>
      </c>
      <c r="M36" s="608">
        <v>350</v>
      </c>
      <c r="N36" s="608">
        <v>0</v>
      </c>
      <c r="O36" s="608">
        <v>360</v>
      </c>
      <c r="P36" s="608">
        <v>1</v>
      </c>
      <c r="Q36" s="608">
        <v>350</v>
      </c>
      <c r="R36" s="608">
        <v>0</v>
      </c>
      <c r="S36" s="608">
        <v>0</v>
      </c>
      <c r="T36" s="627">
        <v>185752.9</v>
      </c>
      <c r="U36" s="627">
        <v>372.07</v>
      </c>
      <c r="V36" s="608" t="s">
        <v>32</v>
      </c>
      <c r="W36" s="608" t="s">
        <v>28</v>
      </c>
      <c r="X36" s="608" t="s">
        <v>28</v>
      </c>
      <c r="Y36" s="608">
        <v>2400</v>
      </c>
      <c r="Z36" s="619">
        <v>2882.1</v>
      </c>
      <c r="AA36" s="608">
        <v>0</v>
      </c>
      <c r="AB36" s="599">
        <v>0</v>
      </c>
      <c r="AC36" s="608">
        <v>0</v>
      </c>
      <c r="AD36" s="612">
        <v>0</v>
      </c>
      <c r="AE36" s="599">
        <v>230881</v>
      </c>
      <c r="AF36" s="599">
        <v>217162.28</v>
      </c>
      <c r="AG36" s="596">
        <v>-13718.720000000001</v>
      </c>
      <c r="AH36" s="599">
        <v>146320.17000000001</v>
      </c>
      <c r="AI36" s="596">
        <v>363482.45</v>
      </c>
      <c r="AJ36" s="599">
        <v>176750.56</v>
      </c>
      <c r="AK36" s="594">
        <v>186731.89</v>
      </c>
      <c r="AL36" s="629">
        <v>0.82</v>
      </c>
      <c r="AM36" s="629">
        <v>0.49</v>
      </c>
      <c r="AN36" s="410">
        <v>23.213000000000001</v>
      </c>
    </row>
    <row r="37" spans="1:40">
      <c r="A37" s="583">
        <v>13073065</v>
      </c>
      <c r="B37" s="582">
        <v>5353</v>
      </c>
      <c r="C37" s="582" t="s">
        <v>58</v>
      </c>
      <c r="D37" s="592">
        <v>1005</v>
      </c>
      <c r="E37" s="633">
        <v>-36500</v>
      </c>
      <c r="F37" s="627">
        <v>42057.38</v>
      </c>
      <c r="G37" s="608">
        <v>1</v>
      </c>
      <c r="H37" s="599">
        <v>3110.53</v>
      </c>
      <c r="I37" s="627">
        <v>0</v>
      </c>
      <c r="J37" s="608">
        <v>1</v>
      </c>
      <c r="K37" s="608">
        <v>1</v>
      </c>
      <c r="L37" s="599">
        <v>4133883.56</v>
      </c>
      <c r="M37" s="608">
        <v>200</v>
      </c>
      <c r="N37" s="608">
        <v>1</v>
      </c>
      <c r="O37" s="608">
        <v>300</v>
      </c>
      <c r="P37" s="608">
        <v>1</v>
      </c>
      <c r="Q37" s="608">
        <v>300</v>
      </c>
      <c r="R37" s="608">
        <v>1</v>
      </c>
      <c r="S37" s="608">
        <v>1</v>
      </c>
      <c r="T37" s="627">
        <v>376647.02</v>
      </c>
      <c r="U37" s="627">
        <v>375.15</v>
      </c>
      <c r="V37" s="608" t="s">
        <v>28</v>
      </c>
      <c r="W37" s="608" t="s">
        <v>28</v>
      </c>
      <c r="X37" s="608" t="s">
        <v>28</v>
      </c>
      <c r="Y37" s="608">
        <v>4600</v>
      </c>
      <c r="Z37" s="619">
        <v>5036.28</v>
      </c>
      <c r="AA37" s="608">
        <v>0</v>
      </c>
      <c r="AB37" s="599">
        <v>0</v>
      </c>
      <c r="AC37" s="608">
        <v>1500</v>
      </c>
      <c r="AD37" s="612">
        <v>25736.79</v>
      </c>
      <c r="AE37" s="599">
        <v>750924.55</v>
      </c>
      <c r="AF37" s="599">
        <v>786199.15</v>
      </c>
      <c r="AG37" s="596">
        <v>35274.599999999977</v>
      </c>
      <c r="AH37" s="599">
        <v>167358.04999999999</v>
      </c>
      <c r="AI37" s="596">
        <v>953557.2</v>
      </c>
      <c r="AJ37" s="599">
        <v>384084.57</v>
      </c>
      <c r="AK37" s="594">
        <v>569472.62999999989</v>
      </c>
      <c r="AL37" s="629">
        <v>0.49</v>
      </c>
      <c r="AM37" s="629">
        <v>0.46279059960359775</v>
      </c>
      <c r="AN37" s="410">
        <v>23.213000000000001</v>
      </c>
    </row>
    <row r="38" spans="1:40">
      <c r="A38" s="583">
        <v>13073072</v>
      </c>
      <c r="B38" s="582">
        <v>5353</v>
      </c>
      <c r="C38" s="582" t="s">
        <v>59</v>
      </c>
      <c r="D38" s="744">
        <v>240</v>
      </c>
      <c r="E38" s="610">
        <v>1700</v>
      </c>
      <c r="F38" s="609">
        <v>81563.89</v>
      </c>
      <c r="G38" s="592">
        <v>1</v>
      </c>
      <c r="H38" s="596">
        <v>72954.350000000006</v>
      </c>
      <c r="I38" s="609">
        <v>0</v>
      </c>
      <c r="J38" s="592">
        <v>1</v>
      </c>
      <c r="K38" s="592">
        <v>1</v>
      </c>
      <c r="L38" s="596">
        <v>2448412.17</v>
      </c>
      <c r="M38" s="592">
        <v>300</v>
      </c>
      <c r="N38" s="592">
        <v>1</v>
      </c>
      <c r="O38" s="592">
        <v>300</v>
      </c>
      <c r="P38" s="592">
        <v>1</v>
      </c>
      <c r="Q38" s="592">
        <v>300</v>
      </c>
      <c r="R38" s="592">
        <v>1</v>
      </c>
      <c r="S38" s="592">
        <v>1</v>
      </c>
      <c r="T38" s="609">
        <v>780786.13</v>
      </c>
      <c r="U38" s="609">
        <v>3287.0319574468085</v>
      </c>
      <c r="V38" s="592" t="s">
        <v>28</v>
      </c>
      <c r="W38" s="592" t="s">
        <v>28</v>
      </c>
      <c r="X38" s="592" t="s">
        <v>28</v>
      </c>
      <c r="Y38" s="592">
        <v>400</v>
      </c>
      <c r="Z38" s="619">
        <v>357.04</v>
      </c>
      <c r="AA38" s="592">
        <v>0</v>
      </c>
      <c r="AB38" s="596">
        <v>0</v>
      </c>
      <c r="AC38" s="592">
        <v>0</v>
      </c>
      <c r="AD38" s="611">
        <v>0</v>
      </c>
      <c r="AE38" s="596">
        <v>364342.6</v>
      </c>
      <c r="AF38" s="596">
        <v>425026.72</v>
      </c>
      <c r="AG38" s="596">
        <v>60684.119999999995</v>
      </c>
      <c r="AH38" s="596">
        <v>0</v>
      </c>
      <c r="AI38" s="596">
        <v>425026.72</v>
      </c>
      <c r="AJ38" s="594">
        <v>80339.47</v>
      </c>
      <c r="AK38" s="594">
        <v>344687.25</v>
      </c>
      <c r="AL38" s="629">
        <v>0.19</v>
      </c>
      <c r="AM38" s="629">
        <v>0.19</v>
      </c>
      <c r="AN38" s="410">
        <v>23.213000000000001</v>
      </c>
    </row>
    <row r="39" spans="1:40">
      <c r="A39" s="583">
        <v>13073074</v>
      </c>
      <c r="B39" s="582">
        <v>5353</v>
      </c>
      <c r="C39" s="582" t="s">
        <v>60</v>
      </c>
      <c r="D39" s="592">
        <v>303</v>
      </c>
      <c r="E39" s="610">
        <v>-24100</v>
      </c>
      <c r="F39" s="609">
        <v>-6506.72</v>
      </c>
      <c r="G39" s="592">
        <v>0</v>
      </c>
      <c r="H39" s="596">
        <v>0</v>
      </c>
      <c r="I39" s="609">
        <v>0</v>
      </c>
      <c r="J39" s="592">
        <v>0</v>
      </c>
      <c r="K39" s="592">
        <v>1</v>
      </c>
      <c r="L39" s="596">
        <v>569877.85</v>
      </c>
      <c r="M39" s="592">
        <v>275</v>
      </c>
      <c r="N39" s="592">
        <v>1</v>
      </c>
      <c r="O39" s="592">
        <v>375</v>
      </c>
      <c r="P39" s="592">
        <v>1</v>
      </c>
      <c r="Q39" s="592">
        <v>300</v>
      </c>
      <c r="R39" s="592">
        <v>1</v>
      </c>
      <c r="S39" s="592">
        <v>1</v>
      </c>
      <c r="T39" s="609">
        <v>249081.46</v>
      </c>
      <c r="U39" s="609">
        <v>808.71</v>
      </c>
      <c r="V39" s="592" t="s">
        <v>32</v>
      </c>
      <c r="W39" s="592" t="s">
        <v>28</v>
      </c>
      <c r="X39" s="592" t="s">
        <v>28</v>
      </c>
      <c r="Y39" s="592">
        <v>4600</v>
      </c>
      <c r="Z39" s="619">
        <v>4347.91</v>
      </c>
      <c r="AA39" s="592">
        <v>0</v>
      </c>
      <c r="AB39" s="596">
        <v>0</v>
      </c>
      <c r="AC39" s="592">
        <v>0</v>
      </c>
      <c r="AD39" s="611">
        <v>0</v>
      </c>
      <c r="AE39" s="596">
        <v>140649.79</v>
      </c>
      <c r="AF39" s="596">
        <v>199186.56</v>
      </c>
      <c r="AG39" s="596">
        <v>58536.76999999999</v>
      </c>
      <c r="AH39" s="596">
        <v>106390.46</v>
      </c>
      <c r="AI39" s="596">
        <v>305577.02</v>
      </c>
      <c r="AJ39" s="594">
        <v>115771.42</v>
      </c>
      <c r="AK39" s="594">
        <v>189805.60000000003</v>
      </c>
      <c r="AL39" s="629">
        <v>0.57999999999999996</v>
      </c>
      <c r="AM39" s="629">
        <v>0.38</v>
      </c>
      <c r="AN39" s="410">
        <v>23.213000000000001</v>
      </c>
    </row>
    <row r="40" spans="1:40">
      <c r="A40" s="583">
        <v>13073083</v>
      </c>
      <c r="B40" s="582">
        <v>5353</v>
      </c>
      <c r="C40" s="582" t="s">
        <v>61</v>
      </c>
      <c r="D40" s="592">
        <v>874</v>
      </c>
      <c r="E40" s="610">
        <v>-76100</v>
      </c>
      <c r="F40" s="609">
        <v>5285.57</v>
      </c>
      <c r="G40" s="592">
        <v>1</v>
      </c>
      <c r="H40" s="596">
        <v>0</v>
      </c>
      <c r="I40" s="609">
        <v>-36985.01</v>
      </c>
      <c r="J40" s="592">
        <v>0</v>
      </c>
      <c r="K40" s="592">
        <v>1</v>
      </c>
      <c r="L40" s="596">
        <v>2164471.67</v>
      </c>
      <c r="M40" s="592">
        <v>350</v>
      </c>
      <c r="N40" s="592">
        <v>0</v>
      </c>
      <c r="O40" s="592">
        <v>350</v>
      </c>
      <c r="P40" s="592">
        <v>1</v>
      </c>
      <c r="Q40" s="592">
        <v>350</v>
      </c>
      <c r="R40" s="592">
        <v>0</v>
      </c>
      <c r="S40" s="592">
        <v>0</v>
      </c>
      <c r="T40" s="609">
        <v>397542.27</v>
      </c>
      <c r="U40" s="609">
        <v>453.82</v>
      </c>
      <c r="V40" s="592" t="s">
        <v>32</v>
      </c>
      <c r="W40" s="592" t="s">
        <v>28</v>
      </c>
      <c r="X40" s="592" t="s">
        <v>28</v>
      </c>
      <c r="Y40" s="592">
        <v>3500</v>
      </c>
      <c r="Z40" s="619">
        <v>3623.33</v>
      </c>
      <c r="AA40" s="592">
        <v>2000</v>
      </c>
      <c r="AB40" s="596">
        <v>3005.39</v>
      </c>
      <c r="AC40" s="592">
        <v>0</v>
      </c>
      <c r="AD40" s="611">
        <v>0</v>
      </c>
      <c r="AE40" s="596">
        <v>569488.72</v>
      </c>
      <c r="AF40" s="596">
        <v>624163.24</v>
      </c>
      <c r="AG40" s="596">
        <v>54674.520000000019</v>
      </c>
      <c r="AH40" s="596">
        <v>201726.84</v>
      </c>
      <c r="AI40" s="596">
        <v>825890.08</v>
      </c>
      <c r="AJ40" s="594">
        <v>356329.81</v>
      </c>
      <c r="AK40" s="594">
        <v>469560.26999999996</v>
      </c>
      <c r="AL40" s="593">
        <v>0.56999999999999995</v>
      </c>
      <c r="AM40" s="593">
        <v>0.46604900821065626</v>
      </c>
      <c r="AN40" s="410">
        <v>23.213000000000001</v>
      </c>
    </row>
    <row r="41" spans="1:40">
      <c r="A41" s="583">
        <v>13073002</v>
      </c>
      <c r="B41" s="582">
        <v>5354</v>
      </c>
      <c r="C41" s="582" t="s">
        <v>62</v>
      </c>
      <c r="D41" s="592">
        <v>635</v>
      </c>
      <c r="E41" s="592">
        <v>597000</v>
      </c>
      <c r="F41" s="596">
        <v>490249.23</v>
      </c>
      <c r="G41" s="592">
        <v>1</v>
      </c>
      <c r="H41" s="596">
        <v>439104.61</v>
      </c>
      <c r="I41" s="596">
        <v>0</v>
      </c>
      <c r="J41" s="592">
        <v>1</v>
      </c>
      <c r="K41" s="592" t="s">
        <v>24</v>
      </c>
      <c r="L41" s="596" t="s">
        <v>24</v>
      </c>
      <c r="M41" s="592">
        <v>300</v>
      </c>
      <c r="N41" s="592">
        <v>1</v>
      </c>
      <c r="O41" s="592">
        <v>360</v>
      </c>
      <c r="P41" s="592">
        <v>1</v>
      </c>
      <c r="Q41" s="592">
        <v>330</v>
      </c>
      <c r="R41" s="592">
        <v>1</v>
      </c>
      <c r="S41" s="592">
        <v>1</v>
      </c>
      <c r="T41" s="596">
        <v>1776460</v>
      </c>
      <c r="U41" s="596">
        <v>2788.7912087912086</v>
      </c>
      <c r="V41" s="665" t="s">
        <v>28</v>
      </c>
      <c r="W41" s="665" t="s">
        <v>28</v>
      </c>
      <c r="X41" s="665" t="s">
        <v>28</v>
      </c>
      <c r="Y41" s="592">
        <v>1800</v>
      </c>
      <c r="Z41" s="619">
        <v>1904</v>
      </c>
      <c r="AA41" s="592">
        <v>0</v>
      </c>
      <c r="AB41" s="596">
        <v>0</v>
      </c>
      <c r="AC41" s="592">
        <v>280000</v>
      </c>
      <c r="AD41" s="611">
        <v>297870</v>
      </c>
      <c r="AE41" s="596">
        <v>999864.68</v>
      </c>
      <c r="AF41" s="596">
        <v>1378500</v>
      </c>
      <c r="AG41" s="596">
        <v>378635.31999999995</v>
      </c>
      <c r="AH41" s="596">
        <v>0</v>
      </c>
      <c r="AI41" s="596">
        <v>1378500</v>
      </c>
      <c r="AJ41" s="594">
        <v>424200</v>
      </c>
      <c r="AK41" s="594">
        <v>954300</v>
      </c>
      <c r="AL41" s="614">
        <v>30.772578890097932</v>
      </c>
      <c r="AM41" s="614">
        <v>30.772578890097932</v>
      </c>
      <c r="AN41" s="410">
        <v>32.21</v>
      </c>
    </row>
    <row r="42" spans="1:40">
      <c r="A42" s="583">
        <v>13073012</v>
      </c>
      <c r="B42" s="582">
        <v>5354</v>
      </c>
      <c r="C42" s="582" t="s">
        <v>63</v>
      </c>
      <c r="D42" s="592">
        <v>1162</v>
      </c>
      <c r="E42" s="592">
        <v>137500</v>
      </c>
      <c r="F42" s="596">
        <v>548718.79</v>
      </c>
      <c r="G42" s="1034">
        <v>1</v>
      </c>
      <c r="H42" s="596">
        <v>0</v>
      </c>
      <c r="I42" s="596">
        <v>-326759.21999999997</v>
      </c>
      <c r="J42" s="592">
        <v>1</v>
      </c>
      <c r="K42" s="592" t="s">
        <v>24</v>
      </c>
      <c r="L42" s="596" t="s">
        <v>24</v>
      </c>
      <c r="M42" s="592">
        <v>300</v>
      </c>
      <c r="N42" s="592">
        <v>1</v>
      </c>
      <c r="O42" s="592">
        <v>380</v>
      </c>
      <c r="P42" s="592">
        <v>1</v>
      </c>
      <c r="Q42" s="592">
        <v>360</v>
      </c>
      <c r="R42" s="592">
        <v>0</v>
      </c>
      <c r="S42" s="592">
        <v>0</v>
      </c>
      <c r="T42" s="596">
        <v>1658876</v>
      </c>
      <c r="U42" s="596">
        <v>1470.6347517730496</v>
      </c>
      <c r="V42" s="665" t="s">
        <v>28</v>
      </c>
      <c r="W42" s="665" t="s">
        <v>28</v>
      </c>
      <c r="X42" s="665" t="s">
        <v>28</v>
      </c>
      <c r="Y42" s="592">
        <v>4500</v>
      </c>
      <c r="Z42" s="619">
        <v>4847</v>
      </c>
      <c r="AA42" s="592">
        <v>0</v>
      </c>
      <c r="AB42" s="596">
        <v>0</v>
      </c>
      <c r="AC42" s="592">
        <v>240000</v>
      </c>
      <c r="AD42" s="611">
        <v>246198</v>
      </c>
      <c r="AE42" s="596">
        <v>772827.54</v>
      </c>
      <c r="AF42" s="596">
        <v>1080100</v>
      </c>
      <c r="AG42" s="596">
        <v>307272.45999999996</v>
      </c>
      <c r="AH42" s="596">
        <v>222800</v>
      </c>
      <c r="AI42" s="596">
        <v>1302900</v>
      </c>
      <c r="AJ42" s="594">
        <v>473200</v>
      </c>
      <c r="AK42" s="594">
        <v>829700</v>
      </c>
      <c r="AL42" s="614">
        <v>43.810758263123788</v>
      </c>
      <c r="AM42" s="614">
        <v>36.318980735282828</v>
      </c>
      <c r="AN42" s="410">
        <v>32.21</v>
      </c>
    </row>
    <row r="43" spans="1:40">
      <c r="A43" s="583">
        <v>13073017</v>
      </c>
      <c r="B43" s="582">
        <v>5354</v>
      </c>
      <c r="C43" s="582" t="s">
        <v>64</v>
      </c>
      <c r="D43" s="592">
        <v>1481</v>
      </c>
      <c r="E43" s="592">
        <v>564900</v>
      </c>
      <c r="F43" s="596">
        <v>840531.32</v>
      </c>
      <c r="G43" s="592">
        <v>1</v>
      </c>
      <c r="H43" s="596">
        <v>673168.23</v>
      </c>
      <c r="I43" s="596">
        <v>0</v>
      </c>
      <c r="J43" s="592">
        <v>1</v>
      </c>
      <c r="K43" s="592" t="s">
        <v>24</v>
      </c>
      <c r="L43" s="596" t="s">
        <v>24</v>
      </c>
      <c r="M43" s="592">
        <v>300</v>
      </c>
      <c r="N43" s="592">
        <v>1</v>
      </c>
      <c r="O43" s="592">
        <v>360</v>
      </c>
      <c r="P43" s="592">
        <v>1</v>
      </c>
      <c r="Q43" s="592">
        <v>350</v>
      </c>
      <c r="R43" s="592">
        <v>0</v>
      </c>
      <c r="S43" s="592">
        <v>0</v>
      </c>
      <c r="T43" s="596">
        <v>1232013</v>
      </c>
      <c r="U43" s="596">
        <v>830.19743935309975</v>
      </c>
      <c r="V43" s="665" t="s">
        <v>28</v>
      </c>
      <c r="W43" s="665" t="s">
        <v>28</v>
      </c>
      <c r="X43" s="665" t="s">
        <v>28</v>
      </c>
      <c r="Y43" s="592">
        <v>4700</v>
      </c>
      <c r="Z43" s="619">
        <v>4613</v>
      </c>
      <c r="AA43" s="592">
        <v>0</v>
      </c>
      <c r="AB43" s="596">
        <v>0</v>
      </c>
      <c r="AC43" s="592">
        <v>300000</v>
      </c>
      <c r="AD43" s="611">
        <v>344205</v>
      </c>
      <c r="AE43" s="596">
        <v>996379.16</v>
      </c>
      <c r="AF43" s="596">
        <v>1458300</v>
      </c>
      <c r="AG43" s="596">
        <v>461920.83999999997</v>
      </c>
      <c r="AH43" s="596">
        <v>296700</v>
      </c>
      <c r="AI43" s="596">
        <v>1755000</v>
      </c>
      <c r="AJ43" s="594">
        <v>558700</v>
      </c>
      <c r="AK43" s="594">
        <v>1196300</v>
      </c>
      <c r="AL43" s="614">
        <v>38.311732839607764</v>
      </c>
      <c r="AM43" s="614">
        <v>31.834757834757834</v>
      </c>
      <c r="AN43" s="410">
        <v>32.21</v>
      </c>
    </row>
    <row r="44" spans="1:40">
      <c r="A44" s="583">
        <v>13073067</v>
      </c>
      <c r="B44" s="582">
        <v>5354</v>
      </c>
      <c r="C44" s="582" t="s">
        <v>65</v>
      </c>
      <c r="D44" s="592">
        <v>1450</v>
      </c>
      <c r="E44" s="592">
        <v>296400</v>
      </c>
      <c r="F44" s="596">
        <v>783286.78</v>
      </c>
      <c r="G44" s="592">
        <v>1</v>
      </c>
      <c r="H44" s="596">
        <v>677133.35</v>
      </c>
      <c r="I44" s="596">
        <v>0</v>
      </c>
      <c r="J44" s="592">
        <v>1</v>
      </c>
      <c r="K44" s="592" t="s">
        <v>24</v>
      </c>
      <c r="L44" s="596" t="s">
        <v>24</v>
      </c>
      <c r="M44" s="592">
        <v>300</v>
      </c>
      <c r="N44" s="592">
        <v>1</v>
      </c>
      <c r="O44" s="592">
        <v>360</v>
      </c>
      <c r="P44" s="592">
        <v>1</v>
      </c>
      <c r="Q44" s="592">
        <v>360</v>
      </c>
      <c r="R44" s="592">
        <v>0</v>
      </c>
      <c r="S44" s="592">
        <v>0</v>
      </c>
      <c r="T44" s="596">
        <v>1968199</v>
      </c>
      <c r="U44" s="596">
        <v>1349.0054832076764</v>
      </c>
      <c r="V44" s="665" t="s">
        <v>28</v>
      </c>
      <c r="W44" s="665" t="s">
        <v>28</v>
      </c>
      <c r="X44" s="665" t="s">
        <v>28</v>
      </c>
      <c r="Y44" s="592">
        <v>6800</v>
      </c>
      <c r="Z44" s="619">
        <v>6486</v>
      </c>
      <c r="AA44" s="592">
        <v>0</v>
      </c>
      <c r="AB44" s="596">
        <v>0</v>
      </c>
      <c r="AC44" s="592">
        <v>320000</v>
      </c>
      <c r="AD44" s="611">
        <v>360765</v>
      </c>
      <c r="AE44" s="596">
        <v>1729796.72</v>
      </c>
      <c r="AF44" s="596">
        <v>2191800</v>
      </c>
      <c r="AG44" s="596">
        <v>462003.28</v>
      </c>
      <c r="AH44" s="596">
        <v>0</v>
      </c>
      <c r="AI44" s="596">
        <v>2191800</v>
      </c>
      <c r="AJ44" s="594">
        <v>796100</v>
      </c>
      <c r="AK44" s="594">
        <v>1395700</v>
      </c>
      <c r="AL44" s="614">
        <v>36.321744684734007</v>
      </c>
      <c r="AM44" s="614">
        <v>36.321744684734007</v>
      </c>
      <c r="AN44" s="410">
        <v>32.21</v>
      </c>
    </row>
    <row r="45" spans="1:40">
      <c r="A45" s="583">
        <v>13073100</v>
      </c>
      <c r="B45" s="582">
        <v>5354</v>
      </c>
      <c r="C45" s="582" t="s">
        <v>66</v>
      </c>
      <c r="D45" s="592">
        <v>703</v>
      </c>
      <c r="E45" s="592">
        <v>123800</v>
      </c>
      <c r="F45" s="596">
        <v>93115.7</v>
      </c>
      <c r="G45" s="592">
        <v>1</v>
      </c>
      <c r="H45" s="596">
        <v>93115.7</v>
      </c>
      <c r="I45" s="596">
        <v>0</v>
      </c>
      <c r="J45" s="592">
        <v>1</v>
      </c>
      <c r="K45" s="592" t="s">
        <v>24</v>
      </c>
      <c r="L45" s="596" t="s">
        <v>24</v>
      </c>
      <c r="M45" s="592">
        <v>300</v>
      </c>
      <c r="N45" s="592">
        <v>1</v>
      </c>
      <c r="O45" s="592">
        <v>360</v>
      </c>
      <c r="P45" s="592">
        <v>1</v>
      </c>
      <c r="Q45" s="592">
        <v>350</v>
      </c>
      <c r="R45" s="592">
        <v>0</v>
      </c>
      <c r="S45" s="592">
        <v>0</v>
      </c>
      <c r="T45" s="596">
        <v>0</v>
      </c>
      <c r="U45" s="596">
        <v>0</v>
      </c>
      <c r="V45" s="665" t="s">
        <v>28</v>
      </c>
      <c r="W45" s="665" t="s">
        <v>28</v>
      </c>
      <c r="X45" s="665" t="s">
        <v>28</v>
      </c>
      <c r="Y45" s="592">
        <v>3400</v>
      </c>
      <c r="Z45" s="619">
        <v>3568</v>
      </c>
      <c r="AA45" s="592">
        <v>0</v>
      </c>
      <c r="AB45" s="596">
        <v>0</v>
      </c>
      <c r="AC45" s="592">
        <v>180000</v>
      </c>
      <c r="AD45" s="611">
        <v>191763</v>
      </c>
      <c r="AE45" s="596">
        <v>532313.51</v>
      </c>
      <c r="AF45" s="596">
        <v>844700</v>
      </c>
      <c r="AG45" s="596">
        <v>312386.49</v>
      </c>
      <c r="AH45" s="596">
        <v>105500</v>
      </c>
      <c r="AI45" s="596">
        <v>950200</v>
      </c>
      <c r="AJ45" s="594">
        <v>312100</v>
      </c>
      <c r="AK45" s="594">
        <v>638100</v>
      </c>
      <c r="AL45" s="614">
        <v>36.948028885995029</v>
      </c>
      <c r="AM45" s="614">
        <v>32.845716691222897</v>
      </c>
      <c r="AN45" s="410">
        <v>32.21</v>
      </c>
    </row>
    <row r="46" spans="1:40">
      <c r="A46" s="583">
        <v>13073103</v>
      </c>
      <c r="B46" s="582">
        <v>5354</v>
      </c>
      <c r="C46" s="582" t="s">
        <v>67</v>
      </c>
      <c r="D46" s="592">
        <v>1140</v>
      </c>
      <c r="E46" s="592">
        <v>386800</v>
      </c>
      <c r="F46" s="596">
        <v>778087.91</v>
      </c>
      <c r="G46" s="592">
        <v>1</v>
      </c>
      <c r="H46" s="596">
        <v>678936.2</v>
      </c>
      <c r="I46" s="596">
        <v>0</v>
      </c>
      <c r="J46" s="592">
        <v>1</v>
      </c>
      <c r="K46" s="592" t="s">
        <v>24</v>
      </c>
      <c r="L46" s="596" t="s">
        <v>24</v>
      </c>
      <c r="M46" s="592">
        <v>300</v>
      </c>
      <c r="N46" s="592">
        <v>1</v>
      </c>
      <c r="O46" s="592">
        <v>360</v>
      </c>
      <c r="P46" s="592">
        <v>1</v>
      </c>
      <c r="Q46" s="592">
        <v>360</v>
      </c>
      <c r="R46" s="592">
        <v>0</v>
      </c>
      <c r="S46" s="592">
        <v>0</v>
      </c>
      <c r="T46" s="596">
        <v>1435544</v>
      </c>
      <c r="U46" s="596">
        <v>1269.2696728558797</v>
      </c>
      <c r="V46" s="665" t="s">
        <v>28</v>
      </c>
      <c r="W46" s="665" t="s">
        <v>28</v>
      </c>
      <c r="X46" s="665" t="s">
        <v>28</v>
      </c>
      <c r="Y46" s="592">
        <v>3100</v>
      </c>
      <c r="Z46" s="619">
        <v>3236</v>
      </c>
      <c r="AA46" s="592">
        <v>0</v>
      </c>
      <c r="AB46" s="596">
        <v>0</v>
      </c>
      <c r="AC46" s="592">
        <v>165000</v>
      </c>
      <c r="AD46" s="611">
        <v>173986</v>
      </c>
      <c r="AE46" s="596">
        <v>895232.61</v>
      </c>
      <c r="AF46" s="596">
        <v>1127700</v>
      </c>
      <c r="AG46" s="596">
        <v>232467.39</v>
      </c>
      <c r="AH46" s="596">
        <v>146600</v>
      </c>
      <c r="AI46" s="596">
        <v>1274300</v>
      </c>
      <c r="AJ46" s="594">
        <v>488000</v>
      </c>
      <c r="AK46" s="594">
        <v>786300</v>
      </c>
      <c r="AL46" s="614">
        <v>43.273920368892433</v>
      </c>
      <c r="AM46" s="614">
        <v>38.295534803421489</v>
      </c>
      <c r="AN46" s="410">
        <v>32.21</v>
      </c>
    </row>
    <row r="47" spans="1:40">
      <c r="A47" s="583">
        <v>13073024</v>
      </c>
      <c r="B47" s="582">
        <v>5355</v>
      </c>
      <c r="C47" s="582" t="s">
        <v>68</v>
      </c>
      <c r="D47" s="592">
        <v>1394</v>
      </c>
      <c r="E47" s="592">
        <v>-150350</v>
      </c>
      <c r="F47" s="596">
        <v>-15814.26</v>
      </c>
      <c r="G47" s="592">
        <v>0</v>
      </c>
      <c r="H47" s="596" t="s">
        <v>342</v>
      </c>
      <c r="I47" s="596">
        <v>-397607.17</v>
      </c>
      <c r="J47" s="592">
        <v>0</v>
      </c>
      <c r="K47" s="592">
        <v>1</v>
      </c>
      <c r="L47" s="596">
        <v>4467114</v>
      </c>
      <c r="M47" s="592">
        <v>307</v>
      </c>
      <c r="N47" s="592">
        <v>0</v>
      </c>
      <c r="O47" s="592">
        <v>396</v>
      </c>
      <c r="P47" s="592">
        <v>0</v>
      </c>
      <c r="Q47" s="592">
        <v>348</v>
      </c>
      <c r="R47" s="592">
        <v>0</v>
      </c>
      <c r="S47" s="592">
        <v>0</v>
      </c>
      <c r="T47" s="596">
        <v>2266739.54</v>
      </c>
      <c r="U47" s="596">
        <v>2266739.54</v>
      </c>
      <c r="V47" s="606" t="s">
        <v>32</v>
      </c>
      <c r="W47" s="606" t="s">
        <v>28</v>
      </c>
      <c r="X47" s="606" t="s">
        <v>28</v>
      </c>
      <c r="Y47" s="592">
        <v>6000</v>
      </c>
      <c r="Z47" s="619">
        <v>6024.59</v>
      </c>
      <c r="AA47" s="592" t="s">
        <v>342</v>
      </c>
      <c r="AB47" s="596" t="s">
        <v>342</v>
      </c>
      <c r="AC47" s="592" t="s">
        <v>342</v>
      </c>
      <c r="AD47" s="596" t="s">
        <v>342</v>
      </c>
      <c r="AE47" s="596">
        <v>594273.22</v>
      </c>
      <c r="AF47" s="596">
        <v>635800</v>
      </c>
      <c r="AG47" s="596">
        <v>41526.78</v>
      </c>
      <c r="AH47" s="596">
        <v>493250</v>
      </c>
      <c r="AI47" s="596">
        <v>1129050</v>
      </c>
      <c r="AJ47" s="596">
        <v>521550</v>
      </c>
      <c r="AK47" s="596">
        <v>607500</v>
      </c>
      <c r="AL47" s="623">
        <v>82.03</v>
      </c>
      <c r="AM47" s="623">
        <v>46.19</v>
      </c>
      <c r="AN47" s="410">
        <v>17.7</v>
      </c>
    </row>
    <row r="48" spans="1:40">
      <c r="A48" s="583">
        <v>13073029</v>
      </c>
      <c r="B48" s="582">
        <v>5355</v>
      </c>
      <c r="C48" s="582" t="s">
        <v>69</v>
      </c>
      <c r="D48" s="592">
        <v>529</v>
      </c>
      <c r="E48" s="592">
        <v>-36650</v>
      </c>
      <c r="F48" s="596">
        <v>-79052.63</v>
      </c>
      <c r="G48" s="592">
        <v>0</v>
      </c>
      <c r="H48" s="596" t="s">
        <v>342</v>
      </c>
      <c r="I48" s="596">
        <v>-119901.01</v>
      </c>
      <c r="J48" s="592">
        <v>0</v>
      </c>
      <c r="K48" s="592">
        <v>1</v>
      </c>
      <c r="L48" s="596">
        <v>2241995</v>
      </c>
      <c r="M48" s="592">
        <v>307</v>
      </c>
      <c r="N48" s="592">
        <v>0</v>
      </c>
      <c r="O48" s="592">
        <v>396</v>
      </c>
      <c r="P48" s="592">
        <v>0</v>
      </c>
      <c r="Q48" s="592">
        <v>348</v>
      </c>
      <c r="R48" s="592">
        <v>0</v>
      </c>
      <c r="S48" s="592">
        <v>0</v>
      </c>
      <c r="T48" s="596">
        <v>260984.75</v>
      </c>
      <c r="U48" s="596">
        <v>260984.75</v>
      </c>
      <c r="V48" s="606" t="s">
        <v>32</v>
      </c>
      <c r="W48" s="606" t="s">
        <v>28</v>
      </c>
      <c r="X48" s="606" t="s">
        <v>28</v>
      </c>
      <c r="Y48" s="592">
        <v>3100</v>
      </c>
      <c r="Z48" s="619">
        <v>3050.42</v>
      </c>
      <c r="AA48" s="592" t="s">
        <v>342</v>
      </c>
      <c r="AB48" s="596" t="s">
        <v>342</v>
      </c>
      <c r="AC48" s="592" t="s">
        <v>342</v>
      </c>
      <c r="AD48" s="596" t="s">
        <v>342</v>
      </c>
      <c r="AE48" s="596">
        <v>271019.09999999998</v>
      </c>
      <c r="AF48" s="596">
        <v>284150</v>
      </c>
      <c r="AG48" s="596">
        <v>13130.9</v>
      </c>
      <c r="AH48" s="596">
        <v>150800</v>
      </c>
      <c r="AI48" s="596">
        <v>434950</v>
      </c>
      <c r="AJ48" s="596">
        <v>204350</v>
      </c>
      <c r="AK48" s="596">
        <v>230600</v>
      </c>
      <c r="AL48" s="623">
        <v>71.91</v>
      </c>
      <c r="AM48" s="623">
        <v>46.98</v>
      </c>
      <c r="AN48" s="410">
        <v>17.7</v>
      </c>
    </row>
    <row r="49" spans="1:40">
      <c r="A49" s="583">
        <v>13073034</v>
      </c>
      <c r="B49" s="582">
        <v>5355</v>
      </c>
      <c r="C49" s="582" t="s">
        <v>70</v>
      </c>
      <c r="D49" s="592">
        <v>684</v>
      </c>
      <c r="E49" s="592">
        <v>-63150</v>
      </c>
      <c r="F49" s="596">
        <v>87556.11</v>
      </c>
      <c r="G49" s="592">
        <v>1</v>
      </c>
      <c r="H49" s="596" t="s">
        <v>342</v>
      </c>
      <c r="I49" s="596">
        <v>0</v>
      </c>
      <c r="J49" s="592">
        <v>1</v>
      </c>
      <c r="K49" s="592">
        <v>1</v>
      </c>
      <c r="L49" s="596">
        <v>2667392</v>
      </c>
      <c r="M49" s="592">
        <v>300</v>
      </c>
      <c r="N49" s="592">
        <v>1</v>
      </c>
      <c r="O49" s="592">
        <v>300</v>
      </c>
      <c r="P49" s="592">
        <v>1</v>
      </c>
      <c r="Q49" s="592">
        <v>400</v>
      </c>
      <c r="R49" s="592">
        <v>0</v>
      </c>
      <c r="S49" s="592">
        <v>0</v>
      </c>
      <c r="T49" s="596">
        <v>129749.23</v>
      </c>
      <c r="U49" s="596">
        <v>129749.23</v>
      </c>
      <c r="V49" s="606" t="s">
        <v>32</v>
      </c>
      <c r="W49" s="606" t="s">
        <v>28</v>
      </c>
      <c r="X49" s="606" t="s">
        <v>28</v>
      </c>
      <c r="Y49" s="592">
        <v>4400</v>
      </c>
      <c r="Z49" s="619">
        <v>4619.41</v>
      </c>
      <c r="AA49" s="592" t="s">
        <v>342</v>
      </c>
      <c r="AB49" s="596" t="s">
        <v>342</v>
      </c>
      <c r="AC49" s="592" t="s">
        <v>342</v>
      </c>
      <c r="AD49" s="596" t="s">
        <v>342</v>
      </c>
      <c r="AE49" s="596">
        <v>342952.63</v>
      </c>
      <c r="AF49" s="596">
        <v>475500</v>
      </c>
      <c r="AG49" s="596">
        <v>132547.37</v>
      </c>
      <c r="AH49" s="596">
        <v>209650</v>
      </c>
      <c r="AI49" s="596">
        <v>685150</v>
      </c>
      <c r="AJ49" s="596">
        <v>242400</v>
      </c>
      <c r="AK49" s="596">
        <v>442750</v>
      </c>
      <c r="AL49" s="623">
        <v>50.97</v>
      </c>
      <c r="AM49" s="623">
        <v>35.369999999999997</v>
      </c>
      <c r="AN49" s="410">
        <v>17.7</v>
      </c>
    </row>
    <row r="50" spans="1:40">
      <c r="A50" s="583">
        <v>13073057</v>
      </c>
      <c r="B50" s="582">
        <v>5355</v>
      </c>
      <c r="C50" s="582" t="s">
        <v>71</v>
      </c>
      <c r="D50" s="592">
        <v>336</v>
      </c>
      <c r="E50" s="592">
        <v>-110150</v>
      </c>
      <c r="F50" s="596">
        <v>-2446.66</v>
      </c>
      <c r="G50" s="592">
        <v>0</v>
      </c>
      <c r="H50" s="596" t="s">
        <v>342</v>
      </c>
      <c r="I50" s="596">
        <v>-38850.480000000003</v>
      </c>
      <c r="J50" s="592">
        <v>0</v>
      </c>
      <c r="K50" s="592">
        <v>1</v>
      </c>
      <c r="L50" s="596">
        <v>1148391</v>
      </c>
      <c r="M50" s="592">
        <v>307</v>
      </c>
      <c r="N50" s="592">
        <v>0</v>
      </c>
      <c r="O50" s="592">
        <v>396</v>
      </c>
      <c r="P50" s="592">
        <v>0</v>
      </c>
      <c r="Q50" s="592">
        <v>348</v>
      </c>
      <c r="R50" s="592">
        <v>0</v>
      </c>
      <c r="S50" s="592">
        <v>0</v>
      </c>
      <c r="T50" s="596">
        <v>134934.57999999999</v>
      </c>
      <c r="U50" s="596">
        <v>134934.57999999999</v>
      </c>
      <c r="V50" s="606" t="s">
        <v>32</v>
      </c>
      <c r="W50" s="606" t="s">
        <v>28</v>
      </c>
      <c r="X50" s="606" t="s">
        <v>28</v>
      </c>
      <c r="Y50" s="592">
        <v>2900</v>
      </c>
      <c r="Z50" s="619">
        <v>2962.08</v>
      </c>
      <c r="AA50" s="592" t="s">
        <v>342</v>
      </c>
      <c r="AB50" s="596" t="s">
        <v>342</v>
      </c>
      <c r="AC50" s="592" t="s">
        <v>342</v>
      </c>
      <c r="AD50" s="596" t="s">
        <v>342</v>
      </c>
      <c r="AE50" s="596">
        <v>151646.12</v>
      </c>
      <c r="AF50" s="596">
        <v>141500</v>
      </c>
      <c r="AG50" s="596">
        <v>-10146.120000000001</v>
      </c>
      <c r="AH50" s="596">
        <v>111800</v>
      </c>
      <c r="AI50" s="596">
        <v>253300</v>
      </c>
      <c r="AJ50" s="596">
        <v>118600</v>
      </c>
      <c r="AK50" s="596">
        <v>134700</v>
      </c>
      <c r="AL50" s="623">
        <v>83.81</v>
      </c>
      <c r="AM50" s="623">
        <v>46.82</v>
      </c>
      <c r="AN50" s="410">
        <v>17.7</v>
      </c>
    </row>
    <row r="51" spans="1:40">
      <c r="A51" s="583">
        <v>13073062</v>
      </c>
      <c r="B51" s="582">
        <v>5355</v>
      </c>
      <c r="C51" s="582" t="s">
        <v>72</v>
      </c>
      <c r="D51" s="592">
        <v>575</v>
      </c>
      <c r="E51" s="592">
        <v>-1350</v>
      </c>
      <c r="F51" s="596">
        <v>19037.53</v>
      </c>
      <c r="G51" s="592">
        <v>1</v>
      </c>
      <c r="H51" s="596" t="s">
        <v>342</v>
      </c>
      <c r="I51" s="596">
        <v>0</v>
      </c>
      <c r="J51" s="592">
        <v>0</v>
      </c>
      <c r="K51" s="592">
        <v>1</v>
      </c>
      <c r="L51" s="596">
        <v>1726409</v>
      </c>
      <c r="M51" s="592">
        <v>350</v>
      </c>
      <c r="N51" s="592">
        <v>0</v>
      </c>
      <c r="O51" s="592">
        <v>396</v>
      </c>
      <c r="P51" s="592">
        <v>0</v>
      </c>
      <c r="Q51" s="592">
        <v>348</v>
      </c>
      <c r="R51" s="592">
        <v>0</v>
      </c>
      <c r="S51" s="592">
        <v>0</v>
      </c>
      <c r="T51" s="596">
        <v>58260.77</v>
      </c>
      <c r="U51" s="596">
        <v>58260.77</v>
      </c>
      <c r="V51" s="606" t="s">
        <v>32</v>
      </c>
      <c r="W51" s="606" t="s">
        <v>28</v>
      </c>
      <c r="X51" s="606" t="s">
        <v>28</v>
      </c>
      <c r="Y51" s="592">
        <v>4400</v>
      </c>
      <c r="Z51" s="619">
        <v>4326.34</v>
      </c>
      <c r="AA51" s="592" t="s">
        <v>342</v>
      </c>
      <c r="AB51" s="596" t="s">
        <v>342</v>
      </c>
      <c r="AC51" s="592" t="s">
        <v>342</v>
      </c>
      <c r="AD51" s="596" t="s">
        <v>342</v>
      </c>
      <c r="AE51" s="596">
        <v>238205.3</v>
      </c>
      <c r="AF51" s="596">
        <v>284550</v>
      </c>
      <c r="AG51" s="596">
        <v>46344.7</v>
      </c>
      <c r="AH51" s="596">
        <v>192350</v>
      </c>
      <c r="AI51" s="596">
        <v>476900</v>
      </c>
      <c r="AJ51" s="596">
        <v>195200</v>
      </c>
      <c r="AK51" s="596">
        <v>281700</v>
      </c>
      <c r="AL51" s="623">
        <v>68.59</v>
      </c>
      <c r="AM51" s="623">
        <v>40.93</v>
      </c>
      <c r="AN51" s="410">
        <v>17.7</v>
      </c>
    </row>
    <row r="52" spans="1:40">
      <c r="A52" s="583">
        <v>13073076</v>
      </c>
      <c r="B52" s="582">
        <v>5355</v>
      </c>
      <c r="C52" s="582" t="s">
        <v>73</v>
      </c>
      <c r="D52" s="592">
        <v>1295</v>
      </c>
      <c r="E52" s="592">
        <v>-41950</v>
      </c>
      <c r="F52" s="596">
        <v>-64445.93</v>
      </c>
      <c r="G52" s="592">
        <v>0</v>
      </c>
      <c r="H52" s="596" t="s">
        <v>342</v>
      </c>
      <c r="I52" s="596">
        <v>-28457.46</v>
      </c>
      <c r="J52" s="592">
        <v>0</v>
      </c>
      <c r="K52" s="592">
        <v>1</v>
      </c>
      <c r="L52" s="596">
        <v>3195187</v>
      </c>
      <c r="M52" s="592">
        <v>307</v>
      </c>
      <c r="N52" s="592">
        <v>0</v>
      </c>
      <c r="O52" s="592">
        <v>396</v>
      </c>
      <c r="P52" s="592">
        <v>0</v>
      </c>
      <c r="Q52" s="592">
        <v>348</v>
      </c>
      <c r="R52" s="592">
        <v>0</v>
      </c>
      <c r="S52" s="592">
        <v>0</v>
      </c>
      <c r="T52" s="596">
        <v>1276850.97</v>
      </c>
      <c r="U52" s="596">
        <v>1276850.97</v>
      </c>
      <c r="V52" s="606" t="s">
        <v>32</v>
      </c>
      <c r="W52" s="606" t="s">
        <v>28</v>
      </c>
      <c r="X52" s="606" t="s">
        <v>28</v>
      </c>
      <c r="Y52" s="592">
        <v>5100</v>
      </c>
      <c r="Z52" s="619">
        <v>5392.97</v>
      </c>
      <c r="AA52" s="592" t="s">
        <v>342</v>
      </c>
      <c r="AB52" s="596" t="s">
        <v>342</v>
      </c>
      <c r="AC52" s="592" t="s">
        <v>342</v>
      </c>
      <c r="AD52" s="596" t="s">
        <v>342</v>
      </c>
      <c r="AE52" s="596">
        <v>710093.58</v>
      </c>
      <c r="AF52" s="596">
        <v>696450</v>
      </c>
      <c r="AG52" s="596">
        <v>-13643.58</v>
      </c>
      <c r="AH52" s="596">
        <v>377600</v>
      </c>
      <c r="AI52" s="596">
        <v>1074050</v>
      </c>
      <c r="AJ52" s="596">
        <v>524400</v>
      </c>
      <c r="AK52" s="596">
        <v>549650</v>
      </c>
      <c r="AL52" s="623">
        <v>75.290000000000006</v>
      </c>
      <c r="AM52" s="623">
        <v>48.82</v>
      </c>
      <c r="AN52" s="410">
        <v>17.7</v>
      </c>
    </row>
    <row r="53" spans="1:40">
      <c r="A53" s="583">
        <v>13073086</v>
      </c>
      <c r="B53" s="582">
        <v>5355</v>
      </c>
      <c r="C53" s="582" t="s">
        <v>74</v>
      </c>
      <c r="D53" s="592">
        <v>445</v>
      </c>
      <c r="E53" s="592">
        <v>-254500</v>
      </c>
      <c r="F53" s="596">
        <v>368561.86</v>
      </c>
      <c r="G53" s="592">
        <v>1</v>
      </c>
      <c r="H53" s="596" t="s">
        <v>342</v>
      </c>
      <c r="I53" s="596">
        <v>0</v>
      </c>
      <c r="J53" s="592">
        <v>1</v>
      </c>
      <c r="K53" s="592">
        <v>1</v>
      </c>
      <c r="L53" s="596">
        <v>3147767</v>
      </c>
      <c r="M53" s="592">
        <v>300</v>
      </c>
      <c r="N53" s="592">
        <v>1</v>
      </c>
      <c r="O53" s="592">
        <v>300</v>
      </c>
      <c r="P53" s="592">
        <v>1</v>
      </c>
      <c r="Q53" s="592">
        <v>300</v>
      </c>
      <c r="R53" s="592">
        <v>1</v>
      </c>
      <c r="S53" s="592">
        <v>1</v>
      </c>
      <c r="T53" s="596" t="s">
        <v>342</v>
      </c>
      <c r="U53" s="596" t="s">
        <v>342</v>
      </c>
      <c r="V53" s="606" t="s">
        <v>32</v>
      </c>
      <c r="W53" s="606" t="s">
        <v>28</v>
      </c>
      <c r="X53" s="606" t="s">
        <v>28</v>
      </c>
      <c r="Y53" s="592">
        <v>1600</v>
      </c>
      <c r="Z53" s="619">
        <v>1796.68</v>
      </c>
      <c r="AA53" s="592" t="s">
        <v>342</v>
      </c>
      <c r="AB53" s="596" t="s">
        <v>342</v>
      </c>
      <c r="AC53" s="592" t="s">
        <v>342</v>
      </c>
      <c r="AD53" s="596" t="s">
        <v>342</v>
      </c>
      <c r="AE53" s="596">
        <v>458128.76</v>
      </c>
      <c r="AF53" s="596">
        <v>367450</v>
      </c>
      <c r="AG53" s="596">
        <v>-90678.76</v>
      </c>
      <c r="AH53" s="596" t="s">
        <v>342</v>
      </c>
      <c r="AI53" s="596">
        <v>367450</v>
      </c>
      <c r="AJ53" s="596">
        <v>211000</v>
      </c>
      <c r="AK53" s="596">
        <v>156450</v>
      </c>
      <c r="AL53" s="623">
        <v>57.42</v>
      </c>
      <c r="AM53" s="623">
        <v>57.42</v>
      </c>
      <c r="AN53" s="410">
        <v>17.7</v>
      </c>
    </row>
    <row r="54" spans="1:40">
      <c r="A54" s="583">
        <v>13073096</v>
      </c>
      <c r="B54" s="582">
        <v>5355</v>
      </c>
      <c r="C54" s="582" t="s">
        <v>75</v>
      </c>
      <c r="D54" s="592">
        <v>1723</v>
      </c>
      <c r="E54" s="592">
        <v>142700</v>
      </c>
      <c r="F54" s="596">
        <v>310399.49</v>
      </c>
      <c r="G54" s="592">
        <v>0</v>
      </c>
      <c r="H54" s="596" t="s">
        <v>342</v>
      </c>
      <c r="I54" s="596">
        <v>0</v>
      </c>
      <c r="J54" s="592">
        <v>1</v>
      </c>
      <c r="K54" s="592">
        <v>1</v>
      </c>
      <c r="L54" s="596">
        <v>7569322</v>
      </c>
      <c r="M54" s="592">
        <v>400</v>
      </c>
      <c r="N54" s="592">
        <v>0</v>
      </c>
      <c r="O54" s="592">
        <v>396</v>
      </c>
      <c r="P54" s="592">
        <v>0</v>
      </c>
      <c r="Q54" s="592">
        <v>350</v>
      </c>
      <c r="R54" s="592">
        <v>0</v>
      </c>
      <c r="S54" s="592">
        <v>0</v>
      </c>
      <c r="T54" s="596">
        <v>1402518.48</v>
      </c>
      <c r="U54" s="596">
        <v>1402518.48</v>
      </c>
      <c r="V54" s="606" t="s">
        <v>32</v>
      </c>
      <c r="W54" s="606" t="s">
        <v>28</v>
      </c>
      <c r="X54" s="606" t="s">
        <v>28</v>
      </c>
      <c r="Y54" s="592">
        <v>9200</v>
      </c>
      <c r="Z54" s="619">
        <v>9231.24</v>
      </c>
      <c r="AA54" s="592" t="s">
        <v>342</v>
      </c>
      <c r="AB54" s="596" t="s">
        <v>342</v>
      </c>
      <c r="AC54" s="592" t="s">
        <v>342</v>
      </c>
      <c r="AD54" s="596" t="s">
        <v>342</v>
      </c>
      <c r="AE54" s="596">
        <v>667895.66</v>
      </c>
      <c r="AF54" s="596">
        <v>773900</v>
      </c>
      <c r="AG54" s="596">
        <v>106004.34</v>
      </c>
      <c r="AH54" s="596">
        <v>667400</v>
      </c>
      <c r="AI54" s="596">
        <v>1441300</v>
      </c>
      <c r="AJ54" s="596">
        <v>639000</v>
      </c>
      <c r="AK54" s="596">
        <v>802300</v>
      </c>
      <c r="AL54" s="623">
        <v>82.56</v>
      </c>
      <c r="AM54" s="623">
        <v>44.33</v>
      </c>
      <c r="AN54" s="410">
        <v>17.7</v>
      </c>
    </row>
    <row r="55" spans="1:40">
      <c r="A55" s="583">
        <v>13073097</v>
      </c>
      <c r="B55" s="582">
        <v>5355</v>
      </c>
      <c r="C55" s="582" t="s">
        <v>76</v>
      </c>
      <c r="D55" s="592">
        <v>225</v>
      </c>
      <c r="E55" s="592">
        <v>-36900</v>
      </c>
      <c r="F55" s="596">
        <v>46215.82</v>
      </c>
      <c r="G55" s="592">
        <v>1</v>
      </c>
      <c r="H55" s="596" t="s">
        <v>342</v>
      </c>
      <c r="I55" s="596">
        <v>0</v>
      </c>
      <c r="J55" s="592">
        <v>0</v>
      </c>
      <c r="K55" s="592">
        <v>1</v>
      </c>
      <c r="L55" s="596">
        <v>702466</v>
      </c>
      <c r="M55" s="592">
        <v>307</v>
      </c>
      <c r="N55" s="592">
        <v>0</v>
      </c>
      <c r="O55" s="592">
        <v>396</v>
      </c>
      <c r="P55" s="592">
        <v>0</v>
      </c>
      <c r="Q55" s="592">
        <v>348</v>
      </c>
      <c r="R55" s="592">
        <v>0</v>
      </c>
      <c r="S55" s="592">
        <v>0</v>
      </c>
      <c r="T55" s="596">
        <v>257707.98</v>
      </c>
      <c r="U55" s="596">
        <v>257707.98</v>
      </c>
      <c r="V55" s="606" t="s">
        <v>32</v>
      </c>
      <c r="W55" s="606" t="s">
        <v>28</v>
      </c>
      <c r="X55" s="606" t="s">
        <v>28</v>
      </c>
      <c r="Y55" s="592">
        <v>1700</v>
      </c>
      <c r="Z55" s="619">
        <v>1871.26</v>
      </c>
      <c r="AA55" s="592" t="s">
        <v>342</v>
      </c>
      <c r="AB55" s="596" t="s">
        <v>342</v>
      </c>
      <c r="AC55" s="592" t="s">
        <v>342</v>
      </c>
      <c r="AD55" s="596" t="s">
        <v>342</v>
      </c>
      <c r="AE55" s="596">
        <v>132438.41</v>
      </c>
      <c r="AF55" s="596">
        <v>146800</v>
      </c>
      <c r="AG55" s="596">
        <v>14361.59</v>
      </c>
      <c r="AH55" s="596">
        <v>59700</v>
      </c>
      <c r="AI55" s="596">
        <v>206500</v>
      </c>
      <c r="AJ55" s="596">
        <v>91700</v>
      </c>
      <c r="AK55" s="596">
        <v>114800</v>
      </c>
      <c r="AL55" s="623">
        <v>62.46</v>
      </c>
      <c r="AM55" s="623">
        <v>44.4</v>
      </c>
      <c r="AN55" s="410">
        <v>17.7</v>
      </c>
    </row>
    <row r="56" spans="1:40">
      <c r="A56" s="583">
        <v>13073098</v>
      </c>
      <c r="B56" s="582">
        <v>5355</v>
      </c>
      <c r="C56" s="582" t="s">
        <v>77</v>
      </c>
      <c r="D56" s="592">
        <v>540</v>
      </c>
      <c r="E56" s="592">
        <v>-170950</v>
      </c>
      <c r="F56" s="596">
        <v>-131497.76</v>
      </c>
      <c r="G56" s="592">
        <v>0</v>
      </c>
      <c r="H56" s="596" t="s">
        <v>342</v>
      </c>
      <c r="I56" s="596">
        <v>-157624.07999999999</v>
      </c>
      <c r="J56" s="592">
        <v>0</v>
      </c>
      <c r="K56" s="592">
        <v>1</v>
      </c>
      <c r="L56" s="596">
        <v>2149707</v>
      </c>
      <c r="M56" s="592">
        <v>307</v>
      </c>
      <c r="N56" s="592">
        <v>0</v>
      </c>
      <c r="O56" s="592">
        <v>396</v>
      </c>
      <c r="P56" s="592">
        <v>0</v>
      </c>
      <c r="Q56" s="592">
        <v>348</v>
      </c>
      <c r="R56" s="592">
        <v>0</v>
      </c>
      <c r="S56" s="592">
        <v>0</v>
      </c>
      <c r="T56" s="596">
        <v>2793.04</v>
      </c>
      <c r="U56" s="596">
        <v>2793.04</v>
      </c>
      <c r="V56" s="606" t="s">
        <v>32</v>
      </c>
      <c r="W56" s="606" t="s">
        <v>28</v>
      </c>
      <c r="X56" s="606" t="s">
        <v>28</v>
      </c>
      <c r="Y56" s="592">
        <v>3000</v>
      </c>
      <c r="Z56" s="619">
        <v>3063.74</v>
      </c>
      <c r="AA56" s="592" t="s">
        <v>342</v>
      </c>
      <c r="AB56" s="596" t="s">
        <v>342</v>
      </c>
      <c r="AC56" s="592" t="s">
        <v>342</v>
      </c>
      <c r="AD56" s="596" t="s">
        <v>342</v>
      </c>
      <c r="AE56" s="596">
        <v>412954.59</v>
      </c>
      <c r="AF56" s="596">
        <v>341700</v>
      </c>
      <c r="AG56" s="596">
        <v>-71254.59</v>
      </c>
      <c r="AH56" s="596">
        <v>76700</v>
      </c>
      <c r="AI56" s="596">
        <v>418400</v>
      </c>
      <c r="AJ56" s="596">
        <v>236800</v>
      </c>
      <c r="AK56" s="596">
        <v>181600</v>
      </c>
      <c r="AL56" s="623">
        <v>69.3</v>
      </c>
      <c r="AM56" s="623">
        <v>56.59</v>
      </c>
      <c r="AN56" s="410">
        <v>17.7</v>
      </c>
    </row>
    <row r="57" spans="1:40">
      <c r="A57" s="583">
        <v>13073023</v>
      </c>
      <c r="B57" s="582">
        <v>5356</v>
      </c>
      <c r="C57" s="582" t="s">
        <v>78</v>
      </c>
      <c r="D57" s="608">
        <v>707</v>
      </c>
      <c r="E57" s="608">
        <v>-88800</v>
      </c>
      <c r="F57" s="599">
        <v>-9612.77</v>
      </c>
      <c r="G57" s="608">
        <v>0</v>
      </c>
      <c r="H57" s="599">
        <v>0</v>
      </c>
      <c r="I57" s="599">
        <v>-116100</v>
      </c>
      <c r="J57" s="608">
        <v>0</v>
      </c>
      <c r="K57" s="608">
        <v>0</v>
      </c>
      <c r="L57" s="599">
        <v>0</v>
      </c>
      <c r="M57" s="608">
        <v>300</v>
      </c>
      <c r="N57" s="608">
        <v>1</v>
      </c>
      <c r="O57" s="608">
        <v>400</v>
      </c>
      <c r="P57" s="608">
        <v>0</v>
      </c>
      <c r="Q57" s="608">
        <v>350</v>
      </c>
      <c r="R57" s="608">
        <v>0</v>
      </c>
      <c r="S57" s="608">
        <v>0</v>
      </c>
      <c r="T57" s="599">
        <v>46016.19</v>
      </c>
      <c r="U57" s="599">
        <v>66.210345323741009</v>
      </c>
      <c r="V57" s="597" t="s">
        <v>32</v>
      </c>
      <c r="W57" s="597" t="s">
        <v>28</v>
      </c>
      <c r="X57" s="597" t="s">
        <v>357</v>
      </c>
      <c r="Y57" s="608">
        <v>7100</v>
      </c>
      <c r="Z57" s="621">
        <v>6089.5</v>
      </c>
      <c r="AA57" s="608">
        <v>0</v>
      </c>
      <c r="AB57" s="599">
        <v>0</v>
      </c>
      <c r="AC57" s="608">
        <v>0</v>
      </c>
      <c r="AD57" s="612">
        <v>0</v>
      </c>
      <c r="AE57" s="599">
        <v>282320</v>
      </c>
      <c r="AF57" s="599">
        <v>323800</v>
      </c>
      <c r="AG57" s="599">
        <v>41480</v>
      </c>
      <c r="AH57" s="599">
        <v>258900</v>
      </c>
      <c r="AI57" s="599">
        <v>582700</v>
      </c>
      <c r="AJ57" s="599">
        <v>250512</v>
      </c>
      <c r="AK57" s="599">
        <v>332188</v>
      </c>
      <c r="AL57" s="599">
        <v>77.366275478690554</v>
      </c>
      <c r="AM57" s="599">
        <v>42.991590870087521</v>
      </c>
      <c r="AN57" s="410">
        <v>21.6</v>
      </c>
    </row>
    <row r="58" spans="1:40">
      <c r="A58" s="583">
        <v>13073090</v>
      </c>
      <c r="B58" s="582">
        <v>5356</v>
      </c>
      <c r="C58" s="582" t="s">
        <v>79</v>
      </c>
      <c r="D58" s="608">
        <v>5135</v>
      </c>
      <c r="E58" s="608">
        <v>-481900</v>
      </c>
      <c r="F58" s="599">
        <v>-359179.3</v>
      </c>
      <c r="G58" s="608">
        <v>0</v>
      </c>
      <c r="H58" s="599">
        <v>0</v>
      </c>
      <c r="I58" s="599">
        <v>-802200</v>
      </c>
      <c r="J58" s="608">
        <v>1</v>
      </c>
      <c r="K58" s="608">
        <v>1</v>
      </c>
      <c r="L58" s="599">
        <v>957359.19</v>
      </c>
      <c r="M58" s="608">
        <v>350</v>
      </c>
      <c r="N58" s="608">
        <v>0</v>
      </c>
      <c r="O58" s="608">
        <v>400</v>
      </c>
      <c r="P58" s="608">
        <v>0</v>
      </c>
      <c r="Q58" s="608">
        <v>350</v>
      </c>
      <c r="R58" s="608">
        <v>0</v>
      </c>
      <c r="S58" s="608">
        <v>0</v>
      </c>
      <c r="T58" s="599">
        <v>276018.39</v>
      </c>
      <c r="U58" s="599">
        <v>54.110643011174282</v>
      </c>
      <c r="V58" s="597" t="s">
        <v>32</v>
      </c>
      <c r="W58" s="597" t="s">
        <v>32</v>
      </c>
      <c r="X58" s="597" t="s">
        <v>28</v>
      </c>
      <c r="Y58" s="608">
        <v>41500</v>
      </c>
      <c r="Z58" s="621">
        <v>40531.199999999997</v>
      </c>
      <c r="AA58" s="608">
        <v>0</v>
      </c>
      <c r="AB58" s="599">
        <v>0</v>
      </c>
      <c r="AC58" s="608">
        <v>0</v>
      </c>
      <c r="AD58" s="612">
        <v>0</v>
      </c>
      <c r="AE58" s="599">
        <v>3620679</v>
      </c>
      <c r="AF58" s="599">
        <v>3840100</v>
      </c>
      <c r="AG58" s="599">
        <v>219421</v>
      </c>
      <c r="AH58" s="599">
        <v>923700</v>
      </c>
      <c r="AI58" s="599">
        <v>4763800</v>
      </c>
      <c r="AJ58" s="599">
        <v>2198201</v>
      </c>
      <c r="AK58" s="599">
        <v>2565599</v>
      </c>
      <c r="AL58" s="599">
        <v>57.243326996692794</v>
      </c>
      <c r="AM58" s="599">
        <v>46.143855745413326</v>
      </c>
      <c r="AN58" s="410">
        <v>21.6</v>
      </c>
    </row>
    <row r="59" spans="1:40">
      <c r="A59" s="583">
        <v>13073102</v>
      </c>
      <c r="B59" s="582">
        <v>5356</v>
      </c>
      <c r="C59" s="582" t="s">
        <v>80</v>
      </c>
      <c r="D59" s="608">
        <v>1132</v>
      </c>
      <c r="E59" s="608">
        <v>-80100</v>
      </c>
      <c r="F59" s="599">
        <v>-1302.1500000000001</v>
      </c>
      <c r="G59" s="608">
        <v>0</v>
      </c>
      <c r="H59" s="599">
        <v>0</v>
      </c>
      <c r="I59" s="599">
        <v>-97100</v>
      </c>
      <c r="J59" s="608">
        <v>0</v>
      </c>
      <c r="K59" s="608">
        <v>0</v>
      </c>
      <c r="L59" s="599">
        <v>0</v>
      </c>
      <c r="M59" s="608">
        <v>300</v>
      </c>
      <c r="N59" s="608">
        <v>1</v>
      </c>
      <c r="O59" s="608">
        <v>400</v>
      </c>
      <c r="P59" s="608">
        <v>0</v>
      </c>
      <c r="Q59" s="608">
        <v>350</v>
      </c>
      <c r="R59" s="608">
        <v>0</v>
      </c>
      <c r="S59" s="608">
        <v>0</v>
      </c>
      <c r="T59" s="599" t="s">
        <v>506</v>
      </c>
      <c r="U59" s="599">
        <v>230.6522347826087</v>
      </c>
      <c r="V59" s="597" t="s">
        <v>32</v>
      </c>
      <c r="W59" s="597" t="s">
        <v>28</v>
      </c>
      <c r="X59" s="597" t="s">
        <v>28</v>
      </c>
      <c r="Y59" s="608">
        <v>5000</v>
      </c>
      <c r="Z59" s="621">
        <v>5000.2299999999996</v>
      </c>
      <c r="AA59" s="608">
        <v>0</v>
      </c>
      <c r="AB59" s="599">
        <v>0</v>
      </c>
      <c r="AC59" s="608">
        <v>0</v>
      </c>
      <c r="AD59" s="612">
        <v>0</v>
      </c>
      <c r="AE59" s="599">
        <v>644812</v>
      </c>
      <c r="AF59" s="599">
        <v>731000</v>
      </c>
      <c r="AG59" s="599">
        <v>86188</v>
      </c>
      <c r="AH59" s="599">
        <v>318600</v>
      </c>
      <c r="AI59" s="599">
        <v>1049600</v>
      </c>
      <c r="AJ59" s="599">
        <v>443675.4</v>
      </c>
      <c r="AK59" s="599">
        <v>605924.6</v>
      </c>
      <c r="AL59" s="599">
        <v>60.693160054719563</v>
      </c>
      <c r="AM59" s="599">
        <v>41.480497382000003</v>
      </c>
      <c r="AN59" s="410">
        <v>21.6</v>
      </c>
    </row>
    <row r="60" spans="1:40">
      <c r="A60" s="583">
        <v>13073006</v>
      </c>
      <c r="B60" s="582">
        <v>5357</v>
      </c>
      <c r="C60" s="582" t="s">
        <v>81</v>
      </c>
      <c r="D60" s="608">
        <v>890</v>
      </c>
      <c r="E60" s="608">
        <v>-11900</v>
      </c>
      <c r="F60" s="599">
        <v>569995.82999999996</v>
      </c>
      <c r="G60" s="608">
        <v>1</v>
      </c>
      <c r="H60" s="599">
        <v>496234.89</v>
      </c>
      <c r="I60" s="599" t="s">
        <v>169</v>
      </c>
      <c r="J60" s="608" t="s">
        <v>165</v>
      </c>
      <c r="K60" s="608" t="s">
        <v>165</v>
      </c>
      <c r="L60" s="599" t="s">
        <v>165</v>
      </c>
      <c r="M60" s="608">
        <v>300</v>
      </c>
      <c r="N60" s="608">
        <v>1</v>
      </c>
      <c r="O60" s="608">
        <v>350</v>
      </c>
      <c r="P60" s="608">
        <v>1</v>
      </c>
      <c r="Q60" s="608">
        <v>400</v>
      </c>
      <c r="R60" s="608">
        <v>0</v>
      </c>
      <c r="S60" s="608">
        <v>0</v>
      </c>
      <c r="T60" s="599">
        <v>657653.84999999986</v>
      </c>
      <c r="U60" s="599">
        <v>749.04</v>
      </c>
      <c r="V60" s="599" t="s">
        <v>82</v>
      </c>
      <c r="W60" s="599" t="s">
        <v>82</v>
      </c>
      <c r="X60" s="599" t="s">
        <v>82</v>
      </c>
      <c r="Y60" s="608">
        <v>1500</v>
      </c>
      <c r="Z60" s="621">
        <v>1670.79</v>
      </c>
      <c r="AA60" s="608">
        <v>0</v>
      </c>
      <c r="AB60" s="599">
        <v>0</v>
      </c>
      <c r="AC60" s="608">
        <v>27000</v>
      </c>
      <c r="AD60" s="612">
        <v>198061.63</v>
      </c>
      <c r="AE60" s="599">
        <v>701485</v>
      </c>
      <c r="AF60" s="599">
        <v>979307</v>
      </c>
      <c r="AG60" s="599">
        <v>227822</v>
      </c>
      <c r="AH60" s="599">
        <v>117235.32</v>
      </c>
      <c r="AI60" s="599">
        <v>1096542.32</v>
      </c>
      <c r="AJ60" s="599">
        <v>378338.06</v>
      </c>
      <c r="AK60" s="599">
        <v>718204.26</v>
      </c>
      <c r="AL60" s="598">
        <v>0.38633243712135212</v>
      </c>
      <c r="AM60" s="598">
        <v>0.3450282338396205</v>
      </c>
      <c r="AN60" s="816">
        <v>24.396000699999998</v>
      </c>
    </row>
    <row r="61" spans="1:40">
      <c r="A61" s="642">
        <v>13073026</v>
      </c>
      <c r="B61" s="643">
        <v>5357</v>
      </c>
      <c r="C61" s="643" t="s">
        <v>83</v>
      </c>
      <c r="D61" s="592" t="s">
        <v>169</v>
      </c>
      <c r="E61" s="592" t="s">
        <v>169</v>
      </c>
      <c r="F61" s="592" t="s">
        <v>169</v>
      </c>
      <c r="G61" s="592" t="s">
        <v>169</v>
      </c>
      <c r="H61" s="592" t="s">
        <v>169</v>
      </c>
      <c r="I61" s="592" t="s">
        <v>169</v>
      </c>
      <c r="J61" s="592" t="s">
        <v>169</v>
      </c>
      <c r="K61" s="592" t="s">
        <v>169</v>
      </c>
      <c r="L61" s="592" t="s">
        <v>169</v>
      </c>
      <c r="M61" s="592" t="s">
        <v>169</v>
      </c>
      <c r="N61" s="592" t="s">
        <v>169</v>
      </c>
      <c r="O61" s="592" t="s">
        <v>169</v>
      </c>
      <c r="P61" s="592" t="s">
        <v>169</v>
      </c>
      <c r="Q61" s="592" t="s">
        <v>169</v>
      </c>
      <c r="R61" s="592" t="s">
        <v>169</v>
      </c>
      <c r="S61" s="592" t="s">
        <v>169</v>
      </c>
      <c r="T61" s="592" t="s">
        <v>169</v>
      </c>
      <c r="U61" s="592" t="s">
        <v>169</v>
      </c>
      <c r="V61" s="592" t="s">
        <v>169</v>
      </c>
      <c r="W61" s="592" t="s">
        <v>169</v>
      </c>
      <c r="X61" s="592" t="s">
        <v>169</v>
      </c>
      <c r="Y61" s="592" t="s">
        <v>169</v>
      </c>
      <c r="Z61" s="592" t="s">
        <v>169</v>
      </c>
      <c r="AA61" s="592" t="s">
        <v>169</v>
      </c>
      <c r="AB61" s="592" t="s">
        <v>169</v>
      </c>
      <c r="AC61" s="592" t="s">
        <v>169</v>
      </c>
      <c r="AD61" s="592" t="s">
        <v>169</v>
      </c>
      <c r="AE61" s="592" t="s">
        <v>169</v>
      </c>
      <c r="AF61" s="592" t="s">
        <v>169</v>
      </c>
      <c r="AG61" s="592" t="s">
        <v>169</v>
      </c>
      <c r="AH61" s="592" t="s">
        <v>169</v>
      </c>
      <c r="AI61" s="592" t="s">
        <v>169</v>
      </c>
      <c r="AJ61" s="592" t="s">
        <v>169</v>
      </c>
      <c r="AK61" s="592" t="s">
        <v>169</v>
      </c>
      <c r="AL61" s="592" t="s">
        <v>169</v>
      </c>
      <c r="AM61" s="592" t="s">
        <v>169</v>
      </c>
      <c r="AN61" s="490" t="s">
        <v>169</v>
      </c>
    </row>
    <row r="62" spans="1:40">
      <c r="A62" s="583">
        <v>13073031</v>
      </c>
      <c r="B62" s="582">
        <v>5357</v>
      </c>
      <c r="C62" s="582" t="s">
        <v>84</v>
      </c>
      <c r="D62" s="608">
        <v>1229</v>
      </c>
      <c r="E62" s="608">
        <v>-325600</v>
      </c>
      <c r="F62" s="599">
        <v>-62984.73</v>
      </c>
      <c r="G62" s="608">
        <v>0</v>
      </c>
      <c r="H62" s="599" t="s">
        <v>169</v>
      </c>
      <c r="I62" s="599">
        <v>-122641.48</v>
      </c>
      <c r="J62" s="608" t="s">
        <v>165</v>
      </c>
      <c r="K62" s="608" t="s">
        <v>165</v>
      </c>
      <c r="L62" s="599" t="s">
        <v>165</v>
      </c>
      <c r="M62" s="608">
        <v>300</v>
      </c>
      <c r="N62" s="608">
        <v>1</v>
      </c>
      <c r="O62" s="608">
        <v>400</v>
      </c>
      <c r="P62" s="608">
        <v>0</v>
      </c>
      <c r="Q62" s="608">
        <v>400</v>
      </c>
      <c r="R62" s="608">
        <v>0</v>
      </c>
      <c r="S62" s="608">
        <v>0</v>
      </c>
      <c r="T62" s="599">
        <v>633880.59999999986</v>
      </c>
      <c r="U62" s="599">
        <v>509.14</v>
      </c>
      <c r="V62" s="599" t="s">
        <v>182</v>
      </c>
      <c r="W62" s="599" t="s">
        <v>182</v>
      </c>
      <c r="X62" s="599" t="s">
        <v>82</v>
      </c>
      <c r="Y62" s="608">
        <v>3500</v>
      </c>
      <c r="Z62" s="621">
        <v>4451.6099999999997</v>
      </c>
      <c r="AA62" s="608">
        <v>0</v>
      </c>
      <c r="AB62" s="599">
        <v>0</v>
      </c>
      <c r="AC62" s="608">
        <v>40000</v>
      </c>
      <c r="AD62" s="612">
        <v>87593.73</v>
      </c>
      <c r="AE62" s="599">
        <v>1123432</v>
      </c>
      <c r="AF62" s="599">
        <v>1785023</v>
      </c>
      <c r="AG62" s="599">
        <v>661592</v>
      </c>
      <c r="AH62" s="599">
        <v>82565.34</v>
      </c>
      <c r="AI62" s="599">
        <v>1867588.34</v>
      </c>
      <c r="AJ62" s="599">
        <v>570334.36</v>
      </c>
      <c r="AK62" s="599">
        <v>1297253.98</v>
      </c>
      <c r="AL62" s="598">
        <v>0.31951093067148156</v>
      </c>
      <c r="AM62" s="598">
        <v>0.30538547911473896</v>
      </c>
      <c r="AN62" s="816">
        <v>24.396000699999998</v>
      </c>
    </row>
    <row r="63" spans="1:40">
      <c r="A63" s="583">
        <v>13073048</v>
      </c>
      <c r="B63" s="582">
        <v>5357</v>
      </c>
      <c r="C63" s="582" t="s">
        <v>85</v>
      </c>
      <c r="D63" s="608">
        <v>413</v>
      </c>
      <c r="E63" s="608">
        <v>-130600</v>
      </c>
      <c r="F63" s="599">
        <v>958.43</v>
      </c>
      <c r="G63" s="608">
        <v>0</v>
      </c>
      <c r="H63" s="599" t="s">
        <v>169</v>
      </c>
      <c r="I63" s="599">
        <v>-6071.81</v>
      </c>
      <c r="J63" s="608" t="s">
        <v>165</v>
      </c>
      <c r="K63" s="608" t="s">
        <v>165</v>
      </c>
      <c r="L63" s="599" t="s">
        <v>165</v>
      </c>
      <c r="M63" s="608">
        <v>350</v>
      </c>
      <c r="N63" s="608">
        <v>0</v>
      </c>
      <c r="O63" s="608">
        <v>400</v>
      </c>
      <c r="P63" s="608">
        <v>0</v>
      </c>
      <c r="Q63" s="608">
        <v>400</v>
      </c>
      <c r="R63" s="608">
        <v>0</v>
      </c>
      <c r="S63" s="608">
        <v>0</v>
      </c>
      <c r="T63" s="599">
        <v>84325.23</v>
      </c>
      <c r="U63" s="599">
        <v>201.25</v>
      </c>
      <c r="V63" s="599" t="s">
        <v>182</v>
      </c>
      <c r="W63" s="599" t="s">
        <v>182</v>
      </c>
      <c r="X63" s="599" t="s">
        <v>82</v>
      </c>
      <c r="Y63" s="608">
        <v>1200</v>
      </c>
      <c r="Z63" s="621">
        <v>1368.75</v>
      </c>
      <c r="AA63" s="608">
        <v>0</v>
      </c>
      <c r="AB63" s="599">
        <v>0</v>
      </c>
      <c r="AC63" s="608">
        <v>15300</v>
      </c>
      <c r="AD63" s="612">
        <v>23442.7</v>
      </c>
      <c r="AE63" s="599">
        <v>166724</v>
      </c>
      <c r="AF63" s="599">
        <v>177586</v>
      </c>
      <c r="AG63" s="599">
        <v>10862</v>
      </c>
      <c r="AH63" s="599">
        <v>165172.64000000001</v>
      </c>
      <c r="AI63" s="599">
        <v>342758.64</v>
      </c>
      <c r="AJ63" s="599">
        <v>151832.79999999999</v>
      </c>
      <c r="AK63" s="599">
        <v>190925.84</v>
      </c>
      <c r="AL63" s="598">
        <v>0.85498181162929499</v>
      </c>
      <c r="AM63" s="598">
        <v>0.44297293279025723</v>
      </c>
      <c r="AN63" s="816">
        <v>24.396000699999998</v>
      </c>
    </row>
    <row r="64" spans="1:40">
      <c r="A64" s="642">
        <v>13073056</v>
      </c>
      <c r="B64" s="643">
        <v>5357</v>
      </c>
      <c r="C64" s="643" t="s">
        <v>86</v>
      </c>
      <c r="D64" s="592" t="s">
        <v>169</v>
      </c>
      <c r="E64" s="592" t="s">
        <v>169</v>
      </c>
      <c r="F64" s="592" t="s">
        <v>169</v>
      </c>
      <c r="G64" s="592" t="s">
        <v>169</v>
      </c>
      <c r="H64" s="592" t="s">
        <v>169</v>
      </c>
      <c r="I64" s="592" t="s">
        <v>169</v>
      </c>
      <c r="J64" s="592" t="s">
        <v>169</v>
      </c>
      <c r="K64" s="592" t="s">
        <v>169</v>
      </c>
      <c r="L64" s="592" t="s">
        <v>169</v>
      </c>
      <c r="M64" s="592" t="s">
        <v>169</v>
      </c>
      <c r="N64" s="592" t="s">
        <v>169</v>
      </c>
      <c r="O64" s="592" t="s">
        <v>169</v>
      </c>
      <c r="P64" s="592" t="s">
        <v>169</v>
      </c>
      <c r="Q64" s="592" t="s">
        <v>169</v>
      </c>
      <c r="R64" s="592" t="s">
        <v>169</v>
      </c>
      <c r="S64" s="592" t="s">
        <v>169</v>
      </c>
      <c r="T64" s="592" t="s">
        <v>169</v>
      </c>
      <c r="U64" s="592" t="s">
        <v>169</v>
      </c>
      <c r="V64" s="592" t="s">
        <v>169</v>
      </c>
      <c r="W64" s="592" t="s">
        <v>169</v>
      </c>
      <c r="X64" s="592" t="s">
        <v>169</v>
      </c>
      <c r="Y64" s="592" t="s">
        <v>169</v>
      </c>
      <c r="Z64" s="592" t="s">
        <v>169</v>
      </c>
      <c r="AA64" s="592" t="s">
        <v>169</v>
      </c>
      <c r="AB64" s="592" t="s">
        <v>169</v>
      </c>
      <c r="AC64" s="592" t="s">
        <v>169</v>
      </c>
      <c r="AD64" s="592" t="s">
        <v>169</v>
      </c>
      <c r="AE64" s="592" t="s">
        <v>169</v>
      </c>
      <c r="AF64" s="592" t="s">
        <v>169</v>
      </c>
      <c r="AG64" s="592" t="s">
        <v>169</v>
      </c>
      <c r="AH64" s="592" t="s">
        <v>169</v>
      </c>
      <c r="AI64" s="592" t="s">
        <v>169</v>
      </c>
      <c r="AJ64" s="592" t="s">
        <v>169</v>
      </c>
      <c r="AK64" s="592" t="s">
        <v>169</v>
      </c>
      <c r="AL64" s="592" t="s">
        <v>169</v>
      </c>
      <c r="AM64" s="592" t="s">
        <v>169</v>
      </c>
      <c r="AN64" s="490" t="s">
        <v>169</v>
      </c>
    </row>
    <row r="65" spans="1:40">
      <c r="A65" s="583">
        <v>13073084</v>
      </c>
      <c r="B65" s="582">
        <v>5357</v>
      </c>
      <c r="C65" s="582" t="s">
        <v>87</v>
      </c>
      <c r="D65" s="608">
        <v>2622</v>
      </c>
      <c r="E65" s="608">
        <v>-552200</v>
      </c>
      <c r="F65" s="599">
        <v>-927495.08</v>
      </c>
      <c r="G65" s="608">
        <v>0</v>
      </c>
      <c r="H65" s="599" t="s">
        <v>169</v>
      </c>
      <c r="I65" s="599">
        <v>-1039105.41</v>
      </c>
      <c r="J65" s="608" t="s">
        <v>165</v>
      </c>
      <c r="K65" s="608" t="s">
        <v>165</v>
      </c>
      <c r="L65" s="599" t="s">
        <v>165</v>
      </c>
      <c r="M65" s="608">
        <v>400</v>
      </c>
      <c r="N65" s="608">
        <v>0</v>
      </c>
      <c r="O65" s="608">
        <v>400</v>
      </c>
      <c r="P65" s="608">
        <v>0</v>
      </c>
      <c r="Q65" s="608">
        <v>400</v>
      </c>
      <c r="R65" s="608">
        <v>0</v>
      </c>
      <c r="S65" s="608">
        <v>0</v>
      </c>
      <c r="T65" s="599">
        <v>1753112.9599999997</v>
      </c>
      <c r="U65" s="599">
        <v>686.15</v>
      </c>
      <c r="V65" s="599" t="s">
        <v>182</v>
      </c>
      <c r="W65" s="599" t="s">
        <v>182</v>
      </c>
      <c r="X65" s="599" t="s">
        <v>82</v>
      </c>
      <c r="Y65" s="608">
        <v>5800</v>
      </c>
      <c r="Z65" s="621">
        <v>7571.01</v>
      </c>
      <c r="AA65" s="608">
        <v>800</v>
      </c>
      <c r="AB65" s="599">
        <v>840</v>
      </c>
      <c r="AC65" s="608">
        <v>30000</v>
      </c>
      <c r="AD65" s="612">
        <v>254092.89</v>
      </c>
      <c r="AE65" s="599">
        <v>1986621</v>
      </c>
      <c r="AF65" s="599">
        <v>2463402</v>
      </c>
      <c r="AG65" s="599">
        <v>476780</v>
      </c>
      <c r="AH65" s="599">
        <v>376721.17</v>
      </c>
      <c r="AI65" s="599">
        <v>2840123.17</v>
      </c>
      <c r="AJ65" s="599">
        <v>1106716.02</v>
      </c>
      <c r="AK65" s="599">
        <v>1733407.15</v>
      </c>
      <c r="AL65" s="598">
        <v>0.4492632627561397</v>
      </c>
      <c r="AM65" s="598">
        <v>0.38967183947870826</v>
      </c>
      <c r="AN65" s="816">
        <v>24.396000699999998</v>
      </c>
    </row>
    <row r="66" spans="1:40">
      <c r="A66" s="642">
        <v>13073091</v>
      </c>
      <c r="B66" s="643">
        <v>5357</v>
      </c>
      <c r="C66" s="643" t="s">
        <v>88</v>
      </c>
      <c r="D66" s="592" t="s">
        <v>169</v>
      </c>
      <c r="E66" s="592" t="s">
        <v>169</v>
      </c>
      <c r="F66" s="592" t="s">
        <v>169</v>
      </c>
      <c r="G66" s="592" t="s">
        <v>169</v>
      </c>
      <c r="H66" s="592" t="s">
        <v>169</v>
      </c>
      <c r="I66" s="592" t="s">
        <v>169</v>
      </c>
      <c r="J66" s="592" t="s">
        <v>169</v>
      </c>
      <c r="K66" s="592" t="s">
        <v>169</v>
      </c>
      <c r="L66" s="592" t="s">
        <v>169</v>
      </c>
      <c r="M66" s="592" t="s">
        <v>169</v>
      </c>
      <c r="N66" s="592" t="s">
        <v>169</v>
      </c>
      <c r="O66" s="592" t="s">
        <v>169</v>
      </c>
      <c r="P66" s="592" t="s">
        <v>169</v>
      </c>
      <c r="Q66" s="592" t="s">
        <v>169</v>
      </c>
      <c r="R66" s="592" t="s">
        <v>169</v>
      </c>
      <c r="S66" s="592" t="s">
        <v>169</v>
      </c>
      <c r="T66" s="592" t="s">
        <v>169</v>
      </c>
      <c r="U66" s="592" t="s">
        <v>169</v>
      </c>
      <c r="V66" s="592" t="s">
        <v>169</v>
      </c>
      <c r="W66" s="592" t="s">
        <v>169</v>
      </c>
      <c r="X66" s="592" t="s">
        <v>169</v>
      </c>
      <c r="Y66" s="592" t="s">
        <v>169</v>
      </c>
      <c r="Z66" s="592" t="s">
        <v>169</v>
      </c>
      <c r="AA66" s="592" t="s">
        <v>169</v>
      </c>
      <c r="AB66" s="592" t="s">
        <v>169</v>
      </c>
      <c r="AC66" s="592" t="s">
        <v>169</v>
      </c>
      <c r="AD66" s="592" t="s">
        <v>169</v>
      </c>
      <c r="AE66" s="592" t="s">
        <v>169</v>
      </c>
      <c r="AF66" s="592" t="s">
        <v>169</v>
      </c>
      <c r="AG66" s="592" t="s">
        <v>169</v>
      </c>
      <c r="AH66" s="592" t="s">
        <v>169</v>
      </c>
      <c r="AI66" s="592" t="s">
        <v>169</v>
      </c>
      <c r="AJ66" s="592" t="s">
        <v>169</v>
      </c>
      <c r="AK66" s="592" t="s">
        <v>169</v>
      </c>
      <c r="AL66" s="592" t="s">
        <v>169</v>
      </c>
      <c r="AM66" s="592" t="s">
        <v>169</v>
      </c>
      <c r="AN66" s="490" t="s">
        <v>169</v>
      </c>
    </row>
    <row r="67" spans="1:40">
      <c r="A67" s="583">
        <v>13073106</v>
      </c>
      <c r="B67" s="582">
        <v>5357</v>
      </c>
      <c r="C67" s="582" t="s">
        <v>89</v>
      </c>
      <c r="D67" s="608">
        <v>660</v>
      </c>
      <c r="E67" s="608">
        <v>29400</v>
      </c>
      <c r="F67" s="599">
        <v>77387.83</v>
      </c>
      <c r="G67" s="608">
        <v>1</v>
      </c>
      <c r="H67" s="599">
        <v>46589.71</v>
      </c>
      <c r="I67" s="599" t="s">
        <v>169</v>
      </c>
      <c r="J67" s="608" t="s">
        <v>165</v>
      </c>
      <c r="K67" s="608" t="s">
        <v>165</v>
      </c>
      <c r="L67" s="599" t="s">
        <v>165</v>
      </c>
      <c r="M67" s="608">
        <v>300</v>
      </c>
      <c r="N67" s="608">
        <v>1</v>
      </c>
      <c r="O67" s="608">
        <v>375</v>
      </c>
      <c r="P67" s="608">
        <v>1</v>
      </c>
      <c r="Q67" s="608">
        <v>350</v>
      </c>
      <c r="R67" s="608">
        <v>0</v>
      </c>
      <c r="S67" s="608">
        <v>0</v>
      </c>
      <c r="T67" s="599">
        <v>659384.78</v>
      </c>
      <c r="U67" s="599">
        <v>994.55</v>
      </c>
      <c r="V67" s="599" t="s">
        <v>182</v>
      </c>
      <c r="W67" s="599" t="s">
        <v>182</v>
      </c>
      <c r="X67" s="599" t="s">
        <v>82</v>
      </c>
      <c r="Y67" s="608">
        <v>3300</v>
      </c>
      <c r="Z67" s="621">
        <v>4102.7700000000004</v>
      </c>
      <c r="AA67" s="608">
        <v>0</v>
      </c>
      <c r="AB67" s="599">
        <v>0</v>
      </c>
      <c r="AC67" s="608">
        <v>7700</v>
      </c>
      <c r="AD67" s="612">
        <v>13449.82</v>
      </c>
      <c r="AE67" s="599">
        <v>446159</v>
      </c>
      <c r="AF67" s="599">
        <v>473798</v>
      </c>
      <c r="AG67" s="599">
        <v>27639</v>
      </c>
      <c r="AH67" s="599">
        <v>142834.49</v>
      </c>
      <c r="AI67" s="599">
        <v>616632.49</v>
      </c>
      <c r="AJ67" s="599">
        <v>256857.96</v>
      </c>
      <c r="AK67" s="599">
        <v>359774.53</v>
      </c>
      <c r="AL67" s="598">
        <v>0.54212546274994833</v>
      </c>
      <c r="AM67" s="598">
        <v>0.41654950747081132</v>
      </c>
      <c r="AN67" s="816">
        <v>24.396000699999998</v>
      </c>
    </row>
    <row r="68" spans="1:40">
      <c r="A68" s="583">
        <v>13073107</v>
      </c>
      <c r="B68" s="582">
        <v>5357</v>
      </c>
      <c r="C68" s="582" t="s">
        <v>358</v>
      </c>
      <c r="D68" s="608">
        <f>341+628+380</f>
        <v>1349</v>
      </c>
      <c r="E68" s="592">
        <v>335700</v>
      </c>
      <c r="F68" s="596">
        <v>1011709.51</v>
      </c>
      <c r="G68" s="592">
        <v>1</v>
      </c>
      <c r="H68" s="599">
        <v>990369.59</v>
      </c>
      <c r="I68" s="599" t="s">
        <v>169</v>
      </c>
      <c r="J68" s="608" t="s">
        <v>165</v>
      </c>
      <c r="K68" s="624" t="s">
        <v>165</v>
      </c>
      <c r="L68" s="625" t="s">
        <v>165</v>
      </c>
      <c r="M68" s="608">
        <v>362</v>
      </c>
      <c r="N68" s="608">
        <v>0</v>
      </c>
      <c r="O68" s="608">
        <v>412</v>
      </c>
      <c r="P68" s="608">
        <v>0</v>
      </c>
      <c r="Q68" s="608">
        <v>373</v>
      </c>
      <c r="R68" s="608">
        <v>0</v>
      </c>
      <c r="S68" s="608">
        <v>0</v>
      </c>
      <c r="T68" s="599">
        <v>202966.72</v>
      </c>
      <c r="U68" s="599">
        <v>149.24</v>
      </c>
      <c r="V68" s="597" t="s">
        <v>82</v>
      </c>
      <c r="W68" s="597" t="s">
        <v>182</v>
      </c>
      <c r="X68" s="597" t="s">
        <v>82</v>
      </c>
      <c r="Y68" s="608">
        <v>3100</v>
      </c>
      <c r="Z68" s="599">
        <v>2921.12</v>
      </c>
      <c r="AA68" s="608">
        <v>0</v>
      </c>
      <c r="AB68" s="599">
        <v>0</v>
      </c>
      <c r="AC68" s="608">
        <v>42800</v>
      </c>
      <c r="AD68" s="599">
        <v>221574.91</v>
      </c>
      <c r="AE68" s="599">
        <v>924996</v>
      </c>
      <c r="AF68" s="599">
        <v>991090</v>
      </c>
      <c r="AG68" s="599">
        <v>66094</v>
      </c>
      <c r="AH68" s="599">
        <v>286625.36</v>
      </c>
      <c r="AI68" s="599">
        <v>1277715.3600000001</v>
      </c>
      <c r="AJ68" s="599">
        <v>571475.07999999996</v>
      </c>
      <c r="AK68" s="599">
        <v>706240.28</v>
      </c>
      <c r="AL68" s="598">
        <v>0.57661269914942126</v>
      </c>
      <c r="AM68" s="598">
        <v>0.44726321518119649</v>
      </c>
      <c r="AN68" s="816">
        <v>24.396000699999998</v>
      </c>
    </row>
    <row r="69" spans="1:40" ht="15" customHeight="1">
      <c r="A69" s="583">
        <v>13073036</v>
      </c>
      <c r="B69" s="582">
        <v>5358</v>
      </c>
      <c r="C69" s="582" t="s">
        <v>90</v>
      </c>
      <c r="D69" s="592">
        <v>334</v>
      </c>
      <c r="E69" s="592">
        <v>-43600</v>
      </c>
      <c r="F69" s="596">
        <v>-43600</v>
      </c>
      <c r="G69" s="592">
        <v>0</v>
      </c>
      <c r="H69" s="599" t="s">
        <v>24</v>
      </c>
      <c r="I69" s="596">
        <v>-32300</v>
      </c>
      <c r="J69" s="592">
        <v>1</v>
      </c>
      <c r="K69" s="747" t="s">
        <v>212</v>
      </c>
      <c r="L69" s="625"/>
      <c r="M69" s="592">
        <v>307</v>
      </c>
      <c r="N69" s="592">
        <v>0</v>
      </c>
      <c r="O69" s="592">
        <v>396</v>
      </c>
      <c r="P69" s="592">
        <v>0</v>
      </c>
      <c r="Q69" s="592">
        <v>348</v>
      </c>
      <c r="R69" s="592">
        <v>0</v>
      </c>
      <c r="S69" s="592">
        <v>0</v>
      </c>
      <c r="T69" s="596">
        <v>0</v>
      </c>
      <c r="U69" s="596">
        <v>0</v>
      </c>
      <c r="V69" s="592" t="s">
        <v>28</v>
      </c>
      <c r="W69" s="592" t="s">
        <v>28</v>
      </c>
      <c r="X69" s="592" t="s">
        <v>28</v>
      </c>
      <c r="Y69" s="592">
        <v>2200</v>
      </c>
      <c r="Z69" s="596">
        <v>2393.33</v>
      </c>
      <c r="AA69" s="592">
        <v>0</v>
      </c>
      <c r="AB69" s="596">
        <v>0</v>
      </c>
      <c r="AC69" s="592">
        <v>0</v>
      </c>
      <c r="AD69" s="596">
        <v>0</v>
      </c>
      <c r="AE69" s="596">
        <v>117560.58</v>
      </c>
      <c r="AF69" s="596">
        <v>147508.71</v>
      </c>
      <c r="AG69" s="596">
        <v>29948.12999999999</v>
      </c>
      <c r="AH69" s="596">
        <v>145553.81</v>
      </c>
      <c r="AI69" s="596">
        <v>293062.52</v>
      </c>
      <c r="AJ69" s="596">
        <v>120299.22</v>
      </c>
      <c r="AK69" s="596">
        <v>172763.30000000002</v>
      </c>
      <c r="AL69" s="591">
        <v>0.85381970592133849</v>
      </c>
      <c r="AM69" s="591">
        <v>0.41048995279232564</v>
      </c>
      <c r="AN69" s="410">
        <v>17.989999999999998</v>
      </c>
    </row>
    <row r="70" spans="1:40">
      <c r="A70" s="583">
        <v>13073041</v>
      </c>
      <c r="B70" s="582">
        <v>5358</v>
      </c>
      <c r="C70" s="582" t="s">
        <v>91</v>
      </c>
      <c r="D70" s="592">
        <v>480</v>
      </c>
      <c r="E70" s="592">
        <v>-200400</v>
      </c>
      <c r="F70" s="596">
        <v>-200400</v>
      </c>
      <c r="G70" s="592">
        <v>0</v>
      </c>
      <c r="H70" s="599" t="s">
        <v>24</v>
      </c>
      <c r="I70" s="596">
        <v>-227300</v>
      </c>
      <c r="J70" s="592">
        <v>0</v>
      </c>
      <c r="K70" s="747" t="s">
        <v>212</v>
      </c>
      <c r="L70" s="625"/>
      <c r="M70" s="592">
        <v>325</v>
      </c>
      <c r="N70" s="592">
        <v>0</v>
      </c>
      <c r="O70" s="592">
        <v>410</v>
      </c>
      <c r="P70" s="592">
        <v>0</v>
      </c>
      <c r="Q70" s="592">
        <v>366</v>
      </c>
      <c r="R70" s="592">
        <v>0</v>
      </c>
      <c r="S70" s="592">
        <v>0</v>
      </c>
      <c r="T70" s="596">
        <v>202051</v>
      </c>
      <c r="U70" s="596">
        <v>418.32505175983437</v>
      </c>
      <c r="V70" s="592" t="s">
        <v>28</v>
      </c>
      <c r="W70" s="592" t="s">
        <v>28</v>
      </c>
      <c r="X70" s="592" t="s">
        <v>28</v>
      </c>
      <c r="Y70" s="592">
        <v>4700</v>
      </c>
      <c r="Z70" s="596">
        <v>4555</v>
      </c>
      <c r="AA70" s="592">
        <v>0</v>
      </c>
      <c r="AB70" s="596">
        <v>0</v>
      </c>
      <c r="AC70" s="592">
        <v>0</v>
      </c>
      <c r="AD70" s="596">
        <v>0</v>
      </c>
      <c r="AE70" s="596">
        <v>310165.62</v>
      </c>
      <c r="AF70" s="596">
        <v>220647.4</v>
      </c>
      <c r="AG70" s="596">
        <v>-89518.22</v>
      </c>
      <c r="AH70" s="596">
        <v>113717.74</v>
      </c>
      <c r="AI70" s="596">
        <v>334365.14</v>
      </c>
      <c r="AJ70" s="596">
        <v>197210.26</v>
      </c>
      <c r="AK70" s="596">
        <v>137154.88</v>
      </c>
      <c r="AL70" s="591">
        <v>1.6087462582446939</v>
      </c>
      <c r="AM70" s="591">
        <v>0.5898050855421112</v>
      </c>
      <c r="AN70" s="410">
        <v>17.989999999999998</v>
      </c>
    </row>
    <row r="71" spans="1:40">
      <c r="A71" s="583">
        <v>13073047</v>
      </c>
      <c r="B71" s="582">
        <v>5358</v>
      </c>
      <c r="C71" s="582" t="s">
        <v>92</v>
      </c>
      <c r="D71" s="592">
        <v>316</v>
      </c>
      <c r="E71" s="592">
        <v>-72500</v>
      </c>
      <c r="F71" s="596">
        <v>-72500</v>
      </c>
      <c r="G71" s="592">
        <v>0</v>
      </c>
      <c r="H71" s="599" t="s">
        <v>24</v>
      </c>
      <c r="I71" s="596">
        <v>-64500</v>
      </c>
      <c r="J71" s="592">
        <v>1</v>
      </c>
      <c r="K71" s="747" t="s">
        <v>212</v>
      </c>
      <c r="L71" s="625"/>
      <c r="M71" s="592">
        <v>320</v>
      </c>
      <c r="N71" s="592">
        <v>0</v>
      </c>
      <c r="O71" s="592">
        <v>380</v>
      </c>
      <c r="P71" s="592">
        <v>1</v>
      </c>
      <c r="Q71" s="592">
        <v>350</v>
      </c>
      <c r="R71" s="592">
        <v>0</v>
      </c>
      <c r="S71" s="592">
        <v>1</v>
      </c>
      <c r="T71" s="596">
        <v>0</v>
      </c>
      <c r="U71" s="596">
        <v>0</v>
      </c>
      <c r="V71" s="592" t="s">
        <v>32</v>
      </c>
      <c r="W71" s="592" t="s">
        <v>28</v>
      </c>
      <c r="X71" s="592" t="s">
        <v>28</v>
      </c>
      <c r="Y71" s="592">
        <v>3000</v>
      </c>
      <c r="Z71" s="596">
        <v>2960</v>
      </c>
      <c r="AA71" s="592">
        <v>0</v>
      </c>
      <c r="AB71" s="596">
        <v>0</v>
      </c>
      <c r="AC71" s="592">
        <v>0</v>
      </c>
      <c r="AD71" s="596">
        <v>0</v>
      </c>
      <c r="AE71" s="596">
        <v>128040.76</v>
      </c>
      <c r="AF71" s="596">
        <v>132621.94</v>
      </c>
      <c r="AG71" s="596">
        <v>4581.1800000000076</v>
      </c>
      <c r="AH71" s="596">
        <v>122420.51</v>
      </c>
      <c r="AI71" s="596">
        <v>255042.45</v>
      </c>
      <c r="AJ71" s="596">
        <v>111563.52</v>
      </c>
      <c r="AK71" s="596">
        <v>143478.93</v>
      </c>
      <c r="AL71" s="591">
        <v>0.92433042259236253</v>
      </c>
      <c r="AM71" s="591">
        <v>0.43743118057405739</v>
      </c>
      <c r="AN71" s="410">
        <v>17.989999999999998</v>
      </c>
    </row>
    <row r="72" spans="1:40">
      <c r="A72" s="583">
        <v>13073054</v>
      </c>
      <c r="B72" s="582">
        <v>5358</v>
      </c>
      <c r="C72" s="582" t="s">
        <v>93</v>
      </c>
      <c r="D72" s="592">
        <v>817</v>
      </c>
      <c r="E72" s="592">
        <v>-26700</v>
      </c>
      <c r="F72" s="596">
        <v>-26700</v>
      </c>
      <c r="G72" s="592">
        <v>0</v>
      </c>
      <c r="H72" s="599" t="s">
        <v>24</v>
      </c>
      <c r="I72" s="596">
        <v>-525800</v>
      </c>
      <c r="J72" s="592">
        <v>1</v>
      </c>
      <c r="K72" s="747" t="s">
        <v>212</v>
      </c>
      <c r="L72" s="625"/>
      <c r="M72" s="592">
        <v>300</v>
      </c>
      <c r="N72" s="592">
        <v>1</v>
      </c>
      <c r="O72" s="592">
        <v>380</v>
      </c>
      <c r="P72" s="592">
        <v>1</v>
      </c>
      <c r="Q72" s="592">
        <v>350</v>
      </c>
      <c r="R72" s="592">
        <v>0</v>
      </c>
      <c r="S72" s="592">
        <v>1</v>
      </c>
      <c r="T72" s="596">
        <v>0</v>
      </c>
      <c r="U72" s="596">
        <v>0</v>
      </c>
      <c r="V72" s="592" t="s">
        <v>28</v>
      </c>
      <c r="W72" s="592" t="s">
        <v>28</v>
      </c>
      <c r="X72" s="592" t="s">
        <v>28</v>
      </c>
      <c r="Y72" s="592">
        <v>2900</v>
      </c>
      <c r="Z72" s="596">
        <v>3085.83</v>
      </c>
      <c r="AA72" s="592">
        <v>0</v>
      </c>
      <c r="AB72" s="596">
        <v>0</v>
      </c>
      <c r="AC72" s="592">
        <v>0</v>
      </c>
      <c r="AD72" s="596">
        <v>0</v>
      </c>
      <c r="AE72" s="596">
        <v>1507630.78</v>
      </c>
      <c r="AF72" s="596">
        <v>1510092.83</v>
      </c>
      <c r="AG72" s="596">
        <v>2462.0500000000466</v>
      </c>
      <c r="AH72" s="596">
        <v>0</v>
      </c>
      <c r="AI72" s="596">
        <v>1510092.83</v>
      </c>
      <c r="AJ72" s="596">
        <v>610528.93000000005</v>
      </c>
      <c r="AK72" s="596">
        <v>899563.9</v>
      </c>
      <c r="AL72" s="591">
        <v>1.6786943428921504</v>
      </c>
      <c r="AM72" s="591">
        <v>0.40429893968836339</v>
      </c>
      <c r="AN72" s="410">
        <v>17.989999999999998</v>
      </c>
    </row>
    <row r="73" spans="1:40">
      <c r="A73" s="583">
        <v>13073058</v>
      </c>
      <c r="B73" s="582">
        <v>5358</v>
      </c>
      <c r="C73" s="582" t="s">
        <v>94</v>
      </c>
      <c r="D73" s="592">
        <v>320</v>
      </c>
      <c r="E73" s="592">
        <v>-91700</v>
      </c>
      <c r="F73" s="596">
        <v>-91700</v>
      </c>
      <c r="G73" s="592">
        <v>0</v>
      </c>
      <c r="H73" s="599" t="s">
        <v>24</v>
      </c>
      <c r="I73" s="596">
        <v>-114400</v>
      </c>
      <c r="J73" s="592">
        <v>1</v>
      </c>
      <c r="K73" s="747" t="s">
        <v>212</v>
      </c>
      <c r="L73" s="625"/>
      <c r="M73" s="592">
        <v>310</v>
      </c>
      <c r="N73" s="592">
        <v>0</v>
      </c>
      <c r="O73" s="592">
        <v>396</v>
      </c>
      <c r="P73" s="592">
        <v>0</v>
      </c>
      <c r="Q73" s="592">
        <v>348</v>
      </c>
      <c r="R73" s="592">
        <v>0</v>
      </c>
      <c r="S73" s="592">
        <v>0</v>
      </c>
      <c r="T73" s="596">
        <v>3015</v>
      </c>
      <c r="U73" s="596">
        <v>9.421875</v>
      </c>
      <c r="V73" s="592" t="s">
        <v>28</v>
      </c>
      <c r="W73" s="592" t="s">
        <v>28</v>
      </c>
      <c r="X73" s="592" t="s">
        <v>28</v>
      </c>
      <c r="Y73" s="592">
        <v>2400</v>
      </c>
      <c r="Z73" s="596">
        <v>2243.33</v>
      </c>
      <c r="AA73" s="592">
        <v>0</v>
      </c>
      <c r="AB73" s="596">
        <v>0</v>
      </c>
      <c r="AC73" s="592">
        <v>5100</v>
      </c>
      <c r="AD73" s="596">
        <v>4400</v>
      </c>
      <c r="AE73" s="596">
        <v>147912.26</v>
      </c>
      <c r="AF73" s="596">
        <v>153061.48000000001</v>
      </c>
      <c r="AG73" s="596">
        <v>5149.2200000000012</v>
      </c>
      <c r="AH73" s="596">
        <v>112768.27</v>
      </c>
      <c r="AI73" s="596">
        <v>265829.75</v>
      </c>
      <c r="AJ73" s="596">
        <v>117751.4</v>
      </c>
      <c r="AK73" s="596">
        <v>148078.35</v>
      </c>
      <c r="AL73" s="591">
        <v>1.0336519822107688</v>
      </c>
      <c r="AM73" s="591">
        <v>0.44295794582810988</v>
      </c>
      <c r="AN73" s="410">
        <v>17.989999999999998</v>
      </c>
    </row>
    <row r="74" spans="1:40">
      <c r="A74" s="583">
        <v>13073060</v>
      </c>
      <c r="B74" s="582">
        <v>5358</v>
      </c>
      <c r="C74" s="582" t="s">
        <v>95</v>
      </c>
      <c r="D74" s="592">
        <v>1810</v>
      </c>
      <c r="E74" s="592">
        <v>-103200</v>
      </c>
      <c r="F74" s="596">
        <v>-103200</v>
      </c>
      <c r="G74" s="592">
        <v>0</v>
      </c>
      <c r="H74" s="599" t="s">
        <v>24</v>
      </c>
      <c r="I74" s="596">
        <v>-83600</v>
      </c>
      <c r="J74" s="592">
        <v>1</v>
      </c>
      <c r="K74" s="747" t="s">
        <v>212</v>
      </c>
      <c r="L74" s="625"/>
      <c r="M74" s="592">
        <v>325</v>
      </c>
      <c r="N74" s="592">
        <v>0</v>
      </c>
      <c r="O74" s="592">
        <v>365</v>
      </c>
      <c r="P74" s="592">
        <v>1</v>
      </c>
      <c r="Q74" s="592">
        <v>330</v>
      </c>
      <c r="R74" s="592">
        <v>1</v>
      </c>
      <c r="S74" s="592">
        <v>1</v>
      </c>
      <c r="T74" s="596">
        <v>186800</v>
      </c>
      <c r="U74" s="596">
        <v>102.97684674751929</v>
      </c>
      <c r="V74" s="592" t="s">
        <v>32</v>
      </c>
      <c r="W74" s="592" t="s">
        <v>28</v>
      </c>
      <c r="X74" s="592" t="s">
        <v>28</v>
      </c>
      <c r="Y74" s="592">
        <v>11600</v>
      </c>
      <c r="Z74" s="596">
        <v>11357.71</v>
      </c>
      <c r="AA74" s="592">
        <v>0</v>
      </c>
      <c r="AB74" s="596">
        <v>0</v>
      </c>
      <c r="AC74" s="592">
        <v>0</v>
      </c>
      <c r="AD74" s="596">
        <v>0</v>
      </c>
      <c r="AE74" s="596">
        <v>1073231.1299999999</v>
      </c>
      <c r="AF74" s="596">
        <v>1375669.5</v>
      </c>
      <c r="AG74" s="596">
        <v>302438.37000000011</v>
      </c>
      <c r="AH74" s="596">
        <v>486665.34</v>
      </c>
      <c r="AI74" s="596">
        <v>1862334.84</v>
      </c>
      <c r="AJ74" s="596">
        <v>688404.1</v>
      </c>
      <c r="AK74" s="596">
        <v>1173930.7400000002</v>
      </c>
      <c r="AL74" s="591">
        <v>1.1718489457052634</v>
      </c>
      <c r="AM74" s="591">
        <v>0.36964571848959232</v>
      </c>
      <c r="AN74" s="410">
        <v>17.989999999999998</v>
      </c>
    </row>
    <row r="75" spans="1:40">
      <c r="A75" s="583">
        <v>13073061</v>
      </c>
      <c r="B75" s="582">
        <v>5358</v>
      </c>
      <c r="C75" s="582" t="s">
        <v>96</v>
      </c>
      <c r="D75" s="592">
        <v>796</v>
      </c>
      <c r="E75" s="592">
        <v>-213300</v>
      </c>
      <c r="F75" s="596">
        <v>-213300</v>
      </c>
      <c r="G75" s="592">
        <v>0</v>
      </c>
      <c r="H75" s="599" t="s">
        <v>24</v>
      </c>
      <c r="I75" s="596">
        <v>-295800</v>
      </c>
      <c r="J75" s="592">
        <v>0</v>
      </c>
      <c r="K75" s="747" t="s">
        <v>212</v>
      </c>
      <c r="L75" s="625"/>
      <c r="M75" s="592">
        <v>307</v>
      </c>
      <c r="N75" s="592">
        <v>0</v>
      </c>
      <c r="O75" s="592">
        <v>396</v>
      </c>
      <c r="P75" s="592">
        <v>0</v>
      </c>
      <c r="Q75" s="592">
        <v>348</v>
      </c>
      <c r="R75" s="592">
        <v>0</v>
      </c>
      <c r="S75" s="592">
        <v>0</v>
      </c>
      <c r="T75" s="596">
        <v>0</v>
      </c>
      <c r="U75" s="596">
        <v>0</v>
      </c>
      <c r="V75" s="592" t="s">
        <v>32</v>
      </c>
      <c r="W75" s="592" t="s">
        <v>28</v>
      </c>
      <c r="X75" s="592" t="s">
        <v>28</v>
      </c>
      <c r="Y75" s="592">
        <v>8300</v>
      </c>
      <c r="Z75" s="596">
        <v>8352.5</v>
      </c>
      <c r="AA75" s="592">
        <v>0</v>
      </c>
      <c r="AB75" s="596">
        <v>0</v>
      </c>
      <c r="AC75" s="592">
        <v>0</v>
      </c>
      <c r="AD75" s="596">
        <v>0</v>
      </c>
      <c r="AE75" s="596">
        <v>575390.68999999994</v>
      </c>
      <c r="AF75" s="596">
        <v>549210.89</v>
      </c>
      <c r="AG75" s="596">
        <v>-26179.79999999993</v>
      </c>
      <c r="AH75" s="596">
        <v>133258.65</v>
      </c>
      <c r="AI75" s="596">
        <v>682469.54</v>
      </c>
      <c r="AJ75" s="596">
        <v>341946.36</v>
      </c>
      <c r="AK75" s="596">
        <v>340523.18000000005</v>
      </c>
      <c r="AL75" s="591">
        <v>1.6128443590829851</v>
      </c>
      <c r="AM75" s="591">
        <v>0.5010426692449893</v>
      </c>
      <c r="AN75" s="410">
        <v>17.989999999999998</v>
      </c>
    </row>
    <row r="76" spans="1:40">
      <c r="A76" s="583">
        <v>13073087</v>
      </c>
      <c r="B76" s="582">
        <v>5358</v>
      </c>
      <c r="C76" s="582" t="s">
        <v>97</v>
      </c>
      <c r="D76" s="592">
        <v>2638</v>
      </c>
      <c r="E76" s="592">
        <v>-418200</v>
      </c>
      <c r="F76" s="596">
        <v>-418200</v>
      </c>
      <c r="G76" s="592">
        <v>0</v>
      </c>
      <c r="H76" s="599" t="s">
        <v>24</v>
      </c>
      <c r="I76" s="596">
        <v>-621000</v>
      </c>
      <c r="J76" s="592">
        <v>0</v>
      </c>
      <c r="K76" s="747" t="s">
        <v>212</v>
      </c>
      <c r="L76" s="625"/>
      <c r="M76" s="592">
        <v>400</v>
      </c>
      <c r="N76" s="592">
        <v>0</v>
      </c>
      <c r="O76" s="592">
        <v>396</v>
      </c>
      <c r="P76" s="592">
        <v>0</v>
      </c>
      <c r="Q76" s="592">
        <v>348</v>
      </c>
      <c r="R76" s="592">
        <v>0</v>
      </c>
      <c r="S76" s="592">
        <v>0</v>
      </c>
      <c r="T76" s="596">
        <v>514542</v>
      </c>
      <c r="U76" s="596">
        <v>195.64334600760455</v>
      </c>
      <c r="V76" s="592" t="s">
        <v>32</v>
      </c>
      <c r="W76" s="592" t="s">
        <v>28</v>
      </c>
      <c r="X76" s="592" t="s">
        <v>28</v>
      </c>
      <c r="Y76" s="592">
        <v>16500</v>
      </c>
      <c r="Z76" s="596">
        <v>16318.53</v>
      </c>
      <c r="AA76" s="592">
        <v>0</v>
      </c>
      <c r="AB76" s="596">
        <v>0</v>
      </c>
      <c r="AC76" s="592">
        <v>0</v>
      </c>
      <c r="AD76" s="596">
        <v>0</v>
      </c>
      <c r="AE76" s="596">
        <v>1575097.92</v>
      </c>
      <c r="AF76" s="596">
        <v>1442733.99</v>
      </c>
      <c r="AG76" s="596">
        <v>-132363.92999999993</v>
      </c>
      <c r="AH76" s="596">
        <v>693175.58</v>
      </c>
      <c r="AI76" s="596">
        <v>2135909.5699999998</v>
      </c>
      <c r="AJ76" s="596">
        <v>1036531.7</v>
      </c>
      <c r="AK76" s="596">
        <v>1099377.8699999999</v>
      </c>
      <c r="AL76" s="591">
        <v>1.3123185661359549</v>
      </c>
      <c r="AM76" s="591">
        <v>0.48528819504282666</v>
      </c>
      <c r="AN76" s="410">
        <v>17.989999999999998</v>
      </c>
    </row>
    <row r="77" spans="1:40">
      <c r="A77" s="583">
        <v>13073099</v>
      </c>
      <c r="B77" s="582">
        <v>5358</v>
      </c>
      <c r="C77" s="582" t="s">
        <v>98</v>
      </c>
      <c r="D77" s="592">
        <v>887</v>
      </c>
      <c r="E77" s="592">
        <v>32800</v>
      </c>
      <c r="F77" s="596">
        <v>32800</v>
      </c>
      <c r="G77" s="592">
        <v>1</v>
      </c>
      <c r="H77" s="599" t="s">
        <v>24</v>
      </c>
      <c r="I77" s="596">
        <v>-9200</v>
      </c>
      <c r="J77" s="592">
        <v>0</v>
      </c>
      <c r="K77" s="747" t="s">
        <v>212</v>
      </c>
      <c r="L77" s="625"/>
      <c r="M77" s="592">
        <v>325</v>
      </c>
      <c r="N77" s="592">
        <v>0</v>
      </c>
      <c r="O77" s="592">
        <v>350</v>
      </c>
      <c r="P77" s="592">
        <v>1</v>
      </c>
      <c r="Q77" s="592">
        <v>400</v>
      </c>
      <c r="R77" s="592">
        <v>0</v>
      </c>
      <c r="S77" s="592">
        <v>0</v>
      </c>
      <c r="T77" s="596">
        <v>473251</v>
      </c>
      <c r="U77" s="596">
        <v>538.39704209328784</v>
      </c>
      <c r="V77" s="592" t="s">
        <v>32</v>
      </c>
      <c r="W77" s="592" t="s">
        <v>28</v>
      </c>
      <c r="X77" s="592" t="s">
        <v>28</v>
      </c>
      <c r="Y77" s="592">
        <v>4600</v>
      </c>
      <c r="Z77" s="596">
        <v>4965</v>
      </c>
      <c r="AA77" s="592">
        <v>0</v>
      </c>
      <c r="AB77" s="596">
        <v>0</v>
      </c>
      <c r="AC77" s="592">
        <v>0</v>
      </c>
      <c r="AD77" s="596">
        <v>0</v>
      </c>
      <c r="AE77" s="596">
        <v>1098913.25</v>
      </c>
      <c r="AF77" s="596">
        <v>1158050.8700000001</v>
      </c>
      <c r="AG77" s="596">
        <v>59137.620000000112</v>
      </c>
      <c r="AH77" s="596">
        <v>0</v>
      </c>
      <c r="AI77" s="596">
        <v>1158050.8700000001</v>
      </c>
      <c r="AJ77" s="596">
        <v>494173.26</v>
      </c>
      <c r="AK77" s="596">
        <v>663877.6100000001</v>
      </c>
      <c r="AL77" s="591">
        <v>1.7443740420768219</v>
      </c>
      <c r="AM77" s="591">
        <v>0.42672845623785072</v>
      </c>
      <c r="AN77" s="410">
        <v>17.989999999999998</v>
      </c>
    </row>
    <row r="78" spans="1:40">
      <c r="A78" s="583">
        <v>13073104</v>
      </c>
      <c r="B78" s="582">
        <v>5358</v>
      </c>
      <c r="C78" s="582" t="s">
        <v>99</v>
      </c>
      <c r="D78" s="592">
        <v>1105</v>
      </c>
      <c r="E78" s="592">
        <v>-123800</v>
      </c>
      <c r="F78" s="596">
        <v>-123800</v>
      </c>
      <c r="G78" s="592">
        <v>0</v>
      </c>
      <c r="H78" s="599" t="s">
        <v>24</v>
      </c>
      <c r="I78" s="596">
        <v>-192600</v>
      </c>
      <c r="J78" s="592">
        <v>1</v>
      </c>
      <c r="K78" s="747" t="s">
        <v>212</v>
      </c>
      <c r="L78" s="625"/>
      <c r="M78" s="592">
        <v>307</v>
      </c>
      <c r="N78" s="592">
        <v>0</v>
      </c>
      <c r="O78" s="592">
        <v>396</v>
      </c>
      <c r="P78" s="592">
        <v>0</v>
      </c>
      <c r="Q78" s="592">
        <v>348</v>
      </c>
      <c r="R78" s="592">
        <v>0</v>
      </c>
      <c r="S78" s="592">
        <v>0</v>
      </c>
      <c r="T78" s="596">
        <v>0</v>
      </c>
      <c r="U78" s="596">
        <v>0</v>
      </c>
      <c r="V78" s="592" t="s">
        <v>28</v>
      </c>
      <c r="W78" s="592" t="s">
        <v>28</v>
      </c>
      <c r="X78" s="592" t="s">
        <v>28</v>
      </c>
      <c r="Y78" s="592">
        <v>7200</v>
      </c>
      <c r="Z78" s="596">
        <v>6960</v>
      </c>
      <c r="AA78" s="592">
        <v>0</v>
      </c>
      <c r="AB78" s="596">
        <v>0</v>
      </c>
      <c r="AC78" s="592">
        <v>0</v>
      </c>
      <c r="AD78" s="596">
        <v>0</v>
      </c>
      <c r="AE78" s="596">
        <v>536364.5</v>
      </c>
      <c r="AF78" s="596">
        <v>612218.71</v>
      </c>
      <c r="AG78" s="596">
        <v>75854.209999999963</v>
      </c>
      <c r="AH78" s="596">
        <v>351868.57</v>
      </c>
      <c r="AI78" s="596">
        <v>964087.28</v>
      </c>
      <c r="AJ78" s="596">
        <v>395333.38</v>
      </c>
      <c r="AK78" s="596">
        <v>568753.9</v>
      </c>
      <c r="AL78" s="591">
        <v>1.0764211199255072</v>
      </c>
      <c r="AM78" s="591">
        <v>0.41005974064920758</v>
      </c>
      <c r="AN78" s="410">
        <v>17.989999999999998</v>
      </c>
    </row>
    <row r="79" spans="1:40">
      <c r="A79" s="583">
        <v>13073004</v>
      </c>
      <c r="B79" s="582">
        <v>5359</v>
      </c>
      <c r="C79" s="582" t="s">
        <v>100</v>
      </c>
      <c r="D79" s="592">
        <v>883</v>
      </c>
      <c r="E79" s="592">
        <v>11300</v>
      </c>
      <c r="F79" s="596">
        <v>207386.98</v>
      </c>
      <c r="G79" s="592">
        <v>1</v>
      </c>
      <c r="H79" s="596">
        <v>207386.98</v>
      </c>
      <c r="I79" s="596">
        <v>0</v>
      </c>
      <c r="J79" s="592">
        <v>0</v>
      </c>
      <c r="K79" s="592">
        <v>0</v>
      </c>
      <c r="L79" s="596">
        <v>0</v>
      </c>
      <c r="M79" s="592">
        <v>400</v>
      </c>
      <c r="N79" s="592">
        <v>1</v>
      </c>
      <c r="O79" s="592">
        <v>400</v>
      </c>
      <c r="P79" s="592">
        <v>0</v>
      </c>
      <c r="Q79" s="592">
        <v>400</v>
      </c>
      <c r="R79" s="592">
        <v>1</v>
      </c>
      <c r="S79" s="592">
        <v>0</v>
      </c>
      <c r="T79" s="596">
        <v>1072414.8700000001</v>
      </c>
      <c r="U79" s="596">
        <v>1144.5196051227322</v>
      </c>
      <c r="V79" s="606" t="s">
        <v>32</v>
      </c>
      <c r="W79" s="606" t="s">
        <v>28</v>
      </c>
      <c r="X79" s="606" t="s">
        <v>507</v>
      </c>
      <c r="Y79" s="592">
        <v>5700</v>
      </c>
      <c r="Z79" s="596">
        <v>5744.72</v>
      </c>
      <c r="AA79" s="592">
        <v>0</v>
      </c>
      <c r="AB79" s="596">
        <v>0</v>
      </c>
      <c r="AC79" s="592">
        <v>15100</v>
      </c>
      <c r="AD79" s="596">
        <v>19845.05</v>
      </c>
      <c r="AE79" s="596">
        <v>491891</v>
      </c>
      <c r="AF79" s="596">
        <v>689128.18</v>
      </c>
      <c r="AG79" s="596">
        <v>197237.18000000005</v>
      </c>
      <c r="AH79" s="596">
        <v>257645.4</v>
      </c>
      <c r="AI79" s="596">
        <v>946773.58000000007</v>
      </c>
      <c r="AJ79" s="596">
        <v>360060.84</v>
      </c>
      <c r="AK79" s="596">
        <v>586712.74</v>
      </c>
      <c r="AL79" s="606">
        <v>0.52248747105364346</v>
      </c>
      <c r="AM79" s="606">
        <v>0.38030300761033065</v>
      </c>
      <c r="AN79" s="816">
        <v>26.762</v>
      </c>
    </row>
    <row r="80" spans="1:40">
      <c r="A80" s="583">
        <v>13073013</v>
      </c>
      <c r="B80" s="582">
        <v>5359</v>
      </c>
      <c r="C80" s="582" t="s">
        <v>101</v>
      </c>
      <c r="D80" s="592">
        <v>612</v>
      </c>
      <c r="E80" s="592">
        <v>30600</v>
      </c>
      <c r="F80" s="596">
        <v>83511.91</v>
      </c>
      <c r="G80" s="592">
        <v>1</v>
      </c>
      <c r="H80" s="596">
        <v>83511.91</v>
      </c>
      <c r="I80" s="596">
        <v>0</v>
      </c>
      <c r="J80" s="592">
        <v>1</v>
      </c>
      <c r="K80" s="592">
        <v>0</v>
      </c>
      <c r="L80" s="596">
        <v>0</v>
      </c>
      <c r="M80" s="592">
        <v>400</v>
      </c>
      <c r="N80" s="592">
        <v>0</v>
      </c>
      <c r="O80" s="592">
        <v>400</v>
      </c>
      <c r="P80" s="592">
        <v>0</v>
      </c>
      <c r="Q80" s="592">
        <v>350</v>
      </c>
      <c r="R80" s="592">
        <v>0</v>
      </c>
      <c r="S80" s="592">
        <v>0</v>
      </c>
      <c r="T80" s="596">
        <v>1001816.62</v>
      </c>
      <c r="U80" s="596">
        <v>1486.3748071216617</v>
      </c>
      <c r="V80" s="606" t="s">
        <v>28</v>
      </c>
      <c r="W80" s="606" t="s">
        <v>28</v>
      </c>
      <c r="X80" s="606" t="s">
        <v>28</v>
      </c>
      <c r="Y80" s="592">
        <v>3800</v>
      </c>
      <c r="Z80" s="596">
        <v>3677.5</v>
      </c>
      <c r="AA80" s="592">
        <v>0</v>
      </c>
      <c r="AB80" s="596">
        <v>0</v>
      </c>
      <c r="AC80" s="592">
        <v>33000</v>
      </c>
      <c r="AD80" s="596">
        <v>97793.91</v>
      </c>
      <c r="AE80" s="596">
        <v>602774</v>
      </c>
      <c r="AF80" s="596">
        <v>1027786.09</v>
      </c>
      <c r="AG80" s="596">
        <v>425012.08999999997</v>
      </c>
      <c r="AH80" s="596">
        <v>5470.51</v>
      </c>
      <c r="AI80" s="596">
        <v>1033256.6</v>
      </c>
      <c r="AJ80" s="596">
        <v>286180.15999999997</v>
      </c>
      <c r="AK80" s="596">
        <v>747076.44</v>
      </c>
      <c r="AL80" s="606">
        <v>0.27844330915200455</v>
      </c>
      <c r="AM80" s="606">
        <v>0.27696910912545825</v>
      </c>
      <c r="AN80" s="816">
        <v>26.762</v>
      </c>
    </row>
    <row r="81" spans="1:40">
      <c r="A81" s="583">
        <v>13073019</v>
      </c>
      <c r="B81" s="582">
        <v>5359</v>
      </c>
      <c r="C81" s="582" t="s">
        <v>102</v>
      </c>
      <c r="D81" s="592">
        <v>1131</v>
      </c>
      <c r="E81" s="592">
        <v>325300</v>
      </c>
      <c r="F81" s="596">
        <v>682368.19</v>
      </c>
      <c r="G81" s="592">
        <v>1</v>
      </c>
      <c r="H81" s="596">
        <v>682368.19</v>
      </c>
      <c r="I81" s="596">
        <v>0</v>
      </c>
      <c r="J81" s="592">
        <v>1</v>
      </c>
      <c r="K81" s="592">
        <v>0</v>
      </c>
      <c r="L81" s="596">
        <v>0</v>
      </c>
      <c r="M81" s="592">
        <v>300</v>
      </c>
      <c r="N81" s="592">
        <v>1</v>
      </c>
      <c r="O81" s="592">
        <v>350</v>
      </c>
      <c r="P81" s="592">
        <v>1</v>
      </c>
      <c r="Q81" s="592">
        <v>350</v>
      </c>
      <c r="R81" s="592">
        <v>0</v>
      </c>
      <c r="S81" s="592">
        <v>0</v>
      </c>
      <c r="T81" s="596">
        <v>2308140.9700000002</v>
      </c>
      <c r="U81" s="596">
        <v>1939.6142605042019</v>
      </c>
      <c r="V81" s="606" t="s">
        <v>28</v>
      </c>
      <c r="W81" s="606" t="s">
        <v>28</v>
      </c>
      <c r="X81" s="606" t="s">
        <v>28</v>
      </c>
      <c r="Y81" s="592">
        <v>5000</v>
      </c>
      <c r="Z81" s="596">
        <v>4561.83</v>
      </c>
      <c r="AA81" s="592">
        <v>0</v>
      </c>
      <c r="AB81" s="596">
        <v>0</v>
      </c>
      <c r="AC81" s="592">
        <v>39600</v>
      </c>
      <c r="AD81" s="596">
        <v>47560</v>
      </c>
      <c r="AE81" s="596">
        <v>824912</v>
      </c>
      <c r="AF81" s="596">
        <v>1061162.03</v>
      </c>
      <c r="AG81" s="596">
        <v>236250.03000000003</v>
      </c>
      <c r="AH81" s="596">
        <v>198297.77</v>
      </c>
      <c r="AI81" s="596">
        <v>1259459.8</v>
      </c>
      <c r="AJ81" s="596">
        <v>473326.56</v>
      </c>
      <c r="AK81" s="596">
        <v>786133.24</v>
      </c>
      <c r="AL81" s="606">
        <v>0.44604551107053836</v>
      </c>
      <c r="AM81" s="606">
        <v>0.37581712413528401</v>
      </c>
      <c r="AN81" s="816">
        <v>26.762</v>
      </c>
    </row>
    <row r="82" spans="1:40">
      <c r="A82" s="583">
        <v>13073030</v>
      </c>
      <c r="B82" s="582">
        <v>5359</v>
      </c>
      <c r="C82" s="582" t="s">
        <v>103</v>
      </c>
      <c r="D82" s="592">
        <v>935</v>
      </c>
      <c r="E82" s="592">
        <v>110700</v>
      </c>
      <c r="F82" s="596">
        <v>-3353.09</v>
      </c>
      <c r="G82" s="592">
        <v>0</v>
      </c>
      <c r="H82" s="596">
        <v>0</v>
      </c>
      <c r="I82" s="596">
        <v>-3353.09</v>
      </c>
      <c r="J82" s="592">
        <v>1</v>
      </c>
      <c r="K82" s="592">
        <v>0</v>
      </c>
      <c r="L82" s="596">
        <v>0</v>
      </c>
      <c r="M82" s="592">
        <v>300</v>
      </c>
      <c r="N82" s="592">
        <v>1</v>
      </c>
      <c r="O82" s="592">
        <v>350</v>
      </c>
      <c r="P82" s="592">
        <v>1</v>
      </c>
      <c r="Q82" s="592">
        <v>300</v>
      </c>
      <c r="R82" s="592">
        <v>1</v>
      </c>
      <c r="S82" s="592">
        <v>1</v>
      </c>
      <c r="T82" s="596">
        <v>523510.56</v>
      </c>
      <c r="U82" s="596">
        <v>499.53297709923663</v>
      </c>
      <c r="V82" s="606" t="s">
        <v>28</v>
      </c>
      <c r="W82" s="606" t="s">
        <v>28</v>
      </c>
      <c r="X82" s="606" t="s">
        <v>28</v>
      </c>
      <c r="Y82" s="592">
        <v>2700</v>
      </c>
      <c r="Z82" s="596">
        <v>2770.4</v>
      </c>
      <c r="AA82" s="592">
        <v>0</v>
      </c>
      <c r="AB82" s="596">
        <v>0</v>
      </c>
      <c r="AC82" s="592">
        <v>65000</v>
      </c>
      <c r="AD82" s="596">
        <v>99260.800000000003</v>
      </c>
      <c r="AE82" s="596">
        <v>684711</v>
      </c>
      <c r="AF82" s="596">
        <v>1230341.3500000001</v>
      </c>
      <c r="AG82" s="596">
        <v>545630.35000000009</v>
      </c>
      <c r="AH82" s="596">
        <v>165270.12</v>
      </c>
      <c r="AI82" s="596">
        <v>1395611.4700000002</v>
      </c>
      <c r="AJ82" s="596">
        <v>401133.65</v>
      </c>
      <c r="AK82" s="596">
        <v>994477.82000000018</v>
      </c>
      <c r="AL82" s="606">
        <v>0.32603443751606009</v>
      </c>
      <c r="AM82" s="606">
        <v>0.28742501664879549</v>
      </c>
      <c r="AN82" s="816">
        <v>26.762</v>
      </c>
    </row>
    <row r="83" spans="1:40">
      <c r="A83" s="583">
        <v>13073052</v>
      </c>
      <c r="B83" s="582">
        <v>5359</v>
      </c>
      <c r="C83" s="582" t="s">
        <v>104</v>
      </c>
      <c r="D83" s="592">
        <v>447</v>
      </c>
      <c r="E83" s="592">
        <v>336500</v>
      </c>
      <c r="F83" s="596">
        <v>-252803.68</v>
      </c>
      <c r="G83" s="592">
        <v>0</v>
      </c>
      <c r="H83" s="596">
        <v>0</v>
      </c>
      <c r="I83" s="596">
        <v>-252803.68</v>
      </c>
      <c r="J83" s="592">
        <v>1</v>
      </c>
      <c r="K83" s="592">
        <v>0</v>
      </c>
      <c r="L83" s="596">
        <v>0</v>
      </c>
      <c r="M83" s="592">
        <v>400</v>
      </c>
      <c r="N83" s="592">
        <v>0</v>
      </c>
      <c r="O83" s="592">
        <v>400</v>
      </c>
      <c r="P83" s="592">
        <v>0</v>
      </c>
      <c r="Q83" s="592">
        <v>400</v>
      </c>
      <c r="R83" s="592">
        <v>0</v>
      </c>
      <c r="S83" s="592">
        <v>0</v>
      </c>
      <c r="T83" s="596">
        <v>3977396.53</v>
      </c>
      <c r="U83" s="596">
        <v>8067.7414401622718</v>
      </c>
      <c r="V83" s="606" t="s">
        <v>28</v>
      </c>
      <c r="W83" s="606" t="s">
        <v>28</v>
      </c>
      <c r="X83" s="606" t="s">
        <v>28</v>
      </c>
      <c r="Y83" s="592">
        <v>2200</v>
      </c>
      <c r="Z83" s="596">
        <v>2433.33</v>
      </c>
      <c r="AA83" s="592">
        <v>0</v>
      </c>
      <c r="AB83" s="596">
        <v>0</v>
      </c>
      <c r="AC83" s="592">
        <v>16000</v>
      </c>
      <c r="AD83" s="596">
        <v>17212.5</v>
      </c>
      <c r="AE83" s="596">
        <v>399367</v>
      </c>
      <c r="AF83" s="596">
        <v>409276.97</v>
      </c>
      <c r="AG83" s="596">
        <v>9909.9699999999721</v>
      </c>
      <c r="AH83" s="596">
        <v>33602.03</v>
      </c>
      <c r="AI83" s="596">
        <v>442879</v>
      </c>
      <c r="AJ83" s="596">
        <v>208744.85</v>
      </c>
      <c r="AK83" s="596">
        <v>234134.15</v>
      </c>
      <c r="AL83" s="606">
        <v>0.51003321784756184</v>
      </c>
      <c r="AM83" s="606">
        <v>0.47133607599366872</v>
      </c>
      <c r="AN83" s="816">
        <v>26.762</v>
      </c>
    </row>
    <row r="84" spans="1:40">
      <c r="A84" s="583">
        <v>13073071</v>
      </c>
      <c r="B84" s="582">
        <v>5359</v>
      </c>
      <c r="C84" s="582" t="s">
        <v>105</v>
      </c>
      <c r="D84" s="592">
        <v>191</v>
      </c>
      <c r="E84" s="592">
        <v>261300</v>
      </c>
      <c r="F84" s="596">
        <v>338896.66</v>
      </c>
      <c r="G84" s="592">
        <v>1</v>
      </c>
      <c r="H84" s="596">
        <v>338896.66</v>
      </c>
      <c r="I84" s="596">
        <v>0</v>
      </c>
      <c r="J84" s="592">
        <v>1</v>
      </c>
      <c r="K84" s="592">
        <v>0</v>
      </c>
      <c r="L84" s="596">
        <v>0</v>
      </c>
      <c r="M84" s="592">
        <v>350</v>
      </c>
      <c r="N84" s="592">
        <v>0</v>
      </c>
      <c r="O84" s="592">
        <v>350</v>
      </c>
      <c r="P84" s="592">
        <v>1</v>
      </c>
      <c r="Q84" s="592">
        <v>400</v>
      </c>
      <c r="R84" s="592">
        <v>0</v>
      </c>
      <c r="S84" s="592">
        <v>0</v>
      </c>
      <c r="T84" s="596">
        <v>1145285.99</v>
      </c>
      <c r="U84" s="596">
        <v>4894.3845726495729</v>
      </c>
      <c r="V84" s="606" t="s">
        <v>28</v>
      </c>
      <c r="W84" s="606" t="s">
        <v>28</v>
      </c>
      <c r="X84" s="606" t="s">
        <v>28</v>
      </c>
      <c r="Y84" s="592">
        <v>700</v>
      </c>
      <c r="Z84" s="596">
        <v>661.67</v>
      </c>
      <c r="AA84" s="592">
        <v>0</v>
      </c>
      <c r="AB84" s="596">
        <v>0</v>
      </c>
      <c r="AC84" s="592">
        <v>10600</v>
      </c>
      <c r="AD84" s="596">
        <v>19097.5</v>
      </c>
      <c r="AE84" s="596">
        <v>234472</v>
      </c>
      <c r="AF84" s="596">
        <v>324767.83</v>
      </c>
      <c r="AG84" s="596">
        <v>90295.830000000016</v>
      </c>
      <c r="AH84" s="596">
        <v>0</v>
      </c>
      <c r="AI84" s="596">
        <v>324767.83</v>
      </c>
      <c r="AJ84" s="596">
        <v>107425.65</v>
      </c>
      <c r="AK84" s="596">
        <v>217342.18000000002</v>
      </c>
      <c r="AL84" s="606">
        <v>0.33077675827682806</v>
      </c>
      <c r="AM84" s="606">
        <v>0.33077675827682806</v>
      </c>
      <c r="AN84" s="816">
        <v>26.762</v>
      </c>
    </row>
    <row r="85" spans="1:40">
      <c r="A85" s="583">
        <v>13073078</v>
      </c>
      <c r="B85" s="582">
        <v>5359</v>
      </c>
      <c r="C85" s="582" t="s">
        <v>106</v>
      </c>
      <c r="D85" s="592">
        <v>2463</v>
      </c>
      <c r="E85" s="592">
        <v>-297600</v>
      </c>
      <c r="F85" s="596">
        <v>3471.21</v>
      </c>
      <c r="G85" s="1034">
        <v>0</v>
      </c>
      <c r="H85" s="596">
        <v>3471.21</v>
      </c>
      <c r="I85" s="596">
        <v>0</v>
      </c>
      <c r="J85" s="592">
        <v>1</v>
      </c>
      <c r="K85" s="592">
        <v>0</v>
      </c>
      <c r="L85" s="596">
        <v>0</v>
      </c>
      <c r="M85" s="592">
        <v>400</v>
      </c>
      <c r="N85" s="592">
        <v>0</v>
      </c>
      <c r="O85" s="592">
        <v>400</v>
      </c>
      <c r="P85" s="592">
        <v>0</v>
      </c>
      <c r="Q85" s="592">
        <v>325</v>
      </c>
      <c r="R85" s="592">
        <v>1</v>
      </c>
      <c r="S85" s="592">
        <v>0</v>
      </c>
      <c r="T85" s="596">
        <v>1014329.89</v>
      </c>
      <c r="U85" s="596">
        <v>397.62049784398278</v>
      </c>
      <c r="V85" s="606" t="s">
        <v>28</v>
      </c>
      <c r="W85" s="606" t="s">
        <v>28</v>
      </c>
      <c r="X85" s="606" t="s">
        <v>28</v>
      </c>
      <c r="Y85" s="592">
        <v>13500</v>
      </c>
      <c r="Z85" s="596">
        <v>16260.08</v>
      </c>
      <c r="AA85" s="592">
        <v>0</v>
      </c>
      <c r="AB85" s="596">
        <v>0</v>
      </c>
      <c r="AC85" s="592">
        <v>0</v>
      </c>
      <c r="AD85" s="596">
        <v>0</v>
      </c>
      <c r="AE85" s="596">
        <v>2086727</v>
      </c>
      <c r="AF85" s="596">
        <v>2142630.23</v>
      </c>
      <c r="AG85" s="596">
        <v>55903.229999999981</v>
      </c>
      <c r="AH85" s="596">
        <v>207648.68</v>
      </c>
      <c r="AI85" s="596">
        <v>2350278.91</v>
      </c>
      <c r="AJ85" s="596">
        <v>1179874.6000000001</v>
      </c>
      <c r="AK85" s="596">
        <v>1170404.31</v>
      </c>
      <c r="AL85" s="606">
        <v>0.55066645820637006</v>
      </c>
      <c r="AM85" s="606">
        <v>0.50201471620234217</v>
      </c>
      <c r="AN85" s="816">
        <v>26.762</v>
      </c>
    </row>
    <row r="86" spans="1:40">
      <c r="A86" s="583">
        <v>13073101</v>
      </c>
      <c r="B86" s="582">
        <v>5359</v>
      </c>
      <c r="C86" s="582" t="s">
        <v>107</v>
      </c>
      <c r="D86" s="592">
        <v>1057</v>
      </c>
      <c r="E86" s="592">
        <v>211400</v>
      </c>
      <c r="F86" s="596">
        <v>284919.7</v>
      </c>
      <c r="G86" s="1034">
        <v>0</v>
      </c>
      <c r="H86" s="596">
        <v>273185.09999999998</v>
      </c>
      <c r="I86" s="596">
        <v>0</v>
      </c>
      <c r="J86" s="592">
        <v>0</v>
      </c>
      <c r="K86" s="592">
        <v>0</v>
      </c>
      <c r="L86" s="596">
        <v>0</v>
      </c>
      <c r="M86" s="592">
        <v>400</v>
      </c>
      <c r="N86" s="592">
        <v>0</v>
      </c>
      <c r="O86" s="592">
        <v>400</v>
      </c>
      <c r="P86" s="592">
        <v>0</v>
      </c>
      <c r="Q86" s="592">
        <v>375</v>
      </c>
      <c r="R86" s="592">
        <v>0</v>
      </c>
      <c r="S86" s="592">
        <v>0</v>
      </c>
      <c r="T86" s="596">
        <v>8033259.4800000004</v>
      </c>
      <c r="U86" s="596">
        <v>7224.1542086330937</v>
      </c>
      <c r="V86" s="606" t="s">
        <v>28</v>
      </c>
      <c r="W86" s="606" t="s">
        <v>28</v>
      </c>
      <c r="X86" s="606" t="s">
        <v>28</v>
      </c>
      <c r="Y86" s="592">
        <v>5200</v>
      </c>
      <c r="Z86" s="596">
        <v>5462.07</v>
      </c>
      <c r="AA86" s="592">
        <v>0</v>
      </c>
      <c r="AB86" s="596">
        <v>0</v>
      </c>
      <c r="AC86" s="592">
        <v>23700</v>
      </c>
      <c r="AD86" s="596">
        <v>30619.5</v>
      </c>
      <c r="AE86" s="596">
        <v>622791</v>
      </c>
      <c r="AF86" s="596">
        <v>832028.62</v>
      </c>
      <c r="AG86" s="596">
        <v>209237.62</v>
      </c>
      <c r="AH86" s="596">
        <v>265197.88</v>
      </c>
      <c r="AI86" s="596">
        <v>1097226.5</v>
      </c>
      <c r="AJ86" s="596">
        <v>423630.51</v>
      </c>
      <c r="AK86" s="596">
        <v>673595.99</v>
      </c>
      <c r="AL86" s="606">
        <v>0.50915377165751818</v>
      </c>
      <c r="AM86" s="606">
        <v>0.38609212409652882</v>
      </c>
      <c r="AN86" s="816">
        <v>26.762</v>
      </c>
    </row>
    <row r="87" spans="1:40">
      <c r="A87" s="583">
        <v>13073007</v>
      </c>
      <c r="B87" s="582">
        <v>5360</v>
      </c>
      <c r="C87" s="582" t="s">
        <v>108</v>
      </c>
      <c r="D87" s="665">
        <v>1743</v>
      </c>
      <c r="E87" s="592">
        <v>577920</v>
      </c>
      <c r="F87" s="596">
        <v>23503.53</v>
      </c>
      <c r="G87" s="592">
        <v>0</v>
      </c>
      <c r="H87" s="596">
        <v>0</v>
      </c>
      <c r="I87" s="596">
        <v>219855.89</v>
      </c>
      <c r="J87" s="592">
        <v>0</v>
      </c>
      <c r="K87" s="592">
        <v>0</v>
      </c>
      <c r="L87" s="596">
        <v>0</v>
      </c>
      <c r="M87" s="592">
        <v>900</v>
      </c>
      <c r="N87" s="592">
        <v>0</v>
      </c>
      <c r="O87" s="592">
        <v>400</v>
      </c>
      <c r="P87" s="592">
        <v>0</v>
      </c>
      <c r="Q87" s="592">
        <v>450</v>
      </c>
      <c r="R87" s="592">
        <v>0</v>
      </c>
      <c r="S87" s="592">
        <v>0</v>
      </c>
      <c r="T87" s="596">
        <v>922914.2</v>
      </c>
      <c r="U87" s="596">
        <v>525.87703703703698</v>
      </c>
      <c r="V87" s="606" t="s">
        <v>32</v>
      </c>
      <c r="W87" s="606" t="s">
        <v>32</v>
      </c>
      <c r="X87" s="606" t="s">
        <v>28</v>
      </c>
      <c r="Y87" s="592">
        <v>7800</v>
      </c>
      <c r="Z87" s="619">
        <v>7456.95</v>
      </c>
      <c r="AA87" s="592">
        <v>4800</v>
      </c>
      <c r="AB87" s="733">
        <v>4944</v>
      </c>
      <c r="AC87" s="592">
        <v>0</v>
      </c>
      <c r="AD87" s="611">
        <v>0</v>
      </c>
      <c r="AE87" s="596">
        <v>820765.88</v>
      </c>
      <c r="AF87" s="596">
        <v>1059635.2</v>
      </c>
      <c r="AG87" s="596">
        <v>238869.31999999995</v>
      </c>
      <c r="AH87" s="594">
        <v>612249.74</v>
      </c>
      <c r="AI87" s="596">
        <v>1671884.94</v>
      </c>
      <c r="AJ87" s="594">
        <v>651669.25192200008</v>
      </c>
      <c r="AK87" s="594">
        <v>1020215.6880779999</v>
      </c>
      <c r="AL87" s="591">
        <v>0.61499396388681704</v>
      </c>
      <c r="AM87" s="591">
        <v>0.38978116037219651</v>
      </c>
      <c r="AN87" s="816">
        <v>24.87</v>
      </c>
    </row>
    <row r="88" spans="1:40">
      <c r="A88" s="583">
        <v>13073015</v>
      </c>
      <c r="B88" s="582">
        <v>5360</v>
      </c>
      <c r="C88" s="582" t="s">
        <v>109</v>
      </c>
      <c r="D88" s="665">
        <v>1002</v>
      </c>
      <c r="E88" s="592">
        <v>68620</v>
      </c>
      <c r="F88" s="596">
        <v>413649.52</v>
      </c>
      <c r="G88" s="592">
        <v>1</v>
      </c>
      <c r="H88" s="596">
        <v>309415.53000000003</v>
      </c>
      <c r="I88" s="596">
        <v>0</v>
      </c>
      <c r="J88" s="592">
        <v>0</v>
      </c>
      <c r="K88" s="592">
        <v>0</v>
      </c>
      <c r="L88" s="596">
        <v>0</v>
      </c>
      <c r="M88" s="592">
        <v>400</v>
      </c>
      <c r="N88" s="592">
        <v>0</v>
      </c>
      <c r="O88" s="592">
        <v>400</v>
      </c>
      <c r="P88" s="592">
        <v>0</v>
      </c>
      <c r="Q88" s="592">
        <v>400</v>
      </c>
      <c r="R88" s="592">
        <v>0</v>
      </c>
      <c r="S88" s="592">
        <v>0</v>
      </c>
      <c r="T88" s="596">
        <v>1602215.62</v>
      </c>
      <c r="U88" s="596">
        <v>1616.7665186680122</v>
      </c>
      <c r="V88" s="606" t="s">
        <v>32</v>
      </c>
      <c r="W88" s="606" t="s">
        <v>28</v>
      </c>
      <c r="X88" s="606" t="s">
        <v>28</v>
      </c>
      <c r="Y88" s="592">
        <v>3100</v>
      </c>
      <c r="Z88" s="619">
        <v>3086.25</v>
      </c>
      <c r="AA88" s="592">
        <v>0</v>
      </c>
      <c r="AB88" s="596">
        <v>0</v>
      </c>
      <c r="AC88" s="592">
        <v>0</v>
      </c>
      <c r="AD88" s="611">
        <v>0</v>
      </c>
      <c r="AE88" s="596">
        <v>532498.56000000006</v>
      </c>
      <c r="AF88" s="596">
        <v>791640.02</v>
      </c>
      <c r="AG88" s="596">
        <v>259141.45999999996</v>
      </c>
      <c r="AH88" s="594">
        <v>300847.92000000004</v>
      </c>
      <c r="AI88" s="596">
        <v>1092487.94</v>
      </c>
      <c r="AJ88" s="594">
        <v>369898.10176799999</v>
      </c>
      <c r="AK88" s="594">
        <v>722589.83823199989</v>
      </c>
      <c r="AL88" s="591">
        <v>0.46725543482250931</v>
      </c>
      <c r="AM88" s="591">
        <v>0.33858323577283611</v>
      </c>
      <c r="AN88" s="816">
        <v>24.87</v>
      </c>
    </row>
    <row r="89" spans="1:40">
      <c r="A89" s="583">
        <v>13073016</v>
      </c>
      <c r="B89" s="582">
        <v>5360</v>
      </c>
      <c r="C89" s="582" t="s">
        <v>110</v>
      </c>
      <c r="D89" s="665">
        <v>494</v>
      </c>
      <c r="E89" s="592">
        <v>-108490</v>
      </c>
      <c r="F89" s="596">
        <v>-94109.01</v>
      </c>
      <c r="G89" s="592">
        <v>0</v>
      </c>
      <c r="H89" s="596">
        <v>0</v>
      </c>
      <c r="I89" s="596">
        <v>101114.4</v>
      </c>
      <c r="J89" s="592">
        <v>0</v>
      </c>
      <c r="K89" s="592">
        <v>0</v>
      </c>
      <c r="L89" s="596">
        <v>0</v>
      </c>
      <c r="M89" s="592">
        <v>360</v>
      </c>
      <c r="N89" s="592">
        <v>0</v>
      </c>
      <c r="O89" s="592">
        <v>400</v>
      </c>
      <c r="P89" s="592">
        <v>0</v>
      </c>
      <c r="Q89" s="592">
        <v>380</v>
      </c>
      <c r="R89" s="592">
        <v>0</v>
      </c>
      <c r="S89" s="592">
        <v>0</v>
      </c>
      <c r="T89" s="596">
        <v>45504.7</v>
      </c>
      <c r="U89" s="596">
        <v>92.301622718052727</v>
      </c>
      <c r="V89" s="606" t="s">
        <v>32</v>
      </c>
      <c r="W89" s="606" t="s">
        <v>28</v>
      </c>
      <c r="X89" s="606" t="s">
        <v>28</v>
      </c>
      <c r="Y89" s="592">
        <v>1800</v>
      </c>
      <c r="Z89" s="619">
        <v>1986.58</v>
      </c>
      <c r="AA89" s="592">
        <v>0</v>
      </c>
      <c r="AB89" s="596">
        <v>0</v>
      </c>
      <c r="AC89" s="592">
        <v>0</v>
      </c>
      <c r="AD89" s="611">
        <v>0</v>
      </c>
      <c r="AE89" s="596">
        <v>222990.3</v>
      </c>
      <c r="AF89" s="596">
        <v>208786.99</v>
      </c>
      <c r="AG89" s="596">
        <v>-14203.309999999998</v>
      </c>
      <c r="AH89" s="594">
        <v>176910.18</v>
      </c>
      <c r="AI89" s="596">
        <v>385697.17</v>
      </c>
      <c r="AJ89" s="594">
        <v>185581.894914</v>
      </c>
      <c r="AK89" s="594">
        <v>200115.27508599998</v>
      </c>
      <c r="AL89" s="591">
        <v>0.88885756202529675</v>
      </c>
      <c r="AM89" s="591">
        <v>0.48115959708493589</v>
      </c>
      <c r="AN89" s="816">
        <v>24.87</v>
      </c>
    </row>
    <row r="90" spans="1:40">
      <c r="A90" s="583">
        <v>13073020</v>
      </c>
      <c r="B90" s="582">
        <v>5360</v>
      </c>
      <c r="C90" s="582" t="s">
        <v>111</v>
      </c>
      <c r="D90" s="665">
        <v>246</v>
      </c>
      <c r="E90" s="592">
        <v>-56240</v>
      </c>
      <c r="F90" s="596">
        <v>-62440.35</v>
      </c>
      <c r="G90" s="592">
        <v>0</v>
      </c>
      <c r="H90" s="596">
        <v>0</v>
      </c>
      <c r="I90" s="596">
        <v>65292.04</v>
      </c>
      <c r="J90" s="592">
        <v>0</v>
      </c>
      <c r="K90" s="592">
        <v>0</v>
      </c>
      <c r="L90" s="596">
        <v>0</v>
      </c>
      <c r="M90" s="592">
        <v>307</v>
      </c>
      <c r="N90" s="592">
        <v>0</v>
      </c>
      <c r="O90" s="592">
        <v>396</v>
      </c>
      <c r="P90" s="592">
        <v>0</v>
      </c>
      <c r="Q90" s="592">
        <v>348</v>
      </c>
      <c r="R90" s="592">
        <v>0</v>
      </c>
      <c r="S90" s="592">
        <v>0</v>
      </c>
      <c r="T90" s="596">
        <v>54732.03</v>
      </c>
      <c r="U90" s="596">
        <v>226.16541322314049</v>
      </c>
      <c r="V90" s="606" t="s">
        <v>32</v>
      </c>
      <c r="W90" s="606" t="s">
        <v>28</v>
      </c>
      <c r="X90" s="606" t="s">
        <v>28</v>
      </c>
      <c r="Y90" s="592">
        <v>1480</v>
      </c>
      <c r="Z90" s="619">
        <v>1637.94</v>
      </c>
      <c r="AA90" s="592">
        <v>0</v>
      </c>
      <c r="AB90" s="596">
        <v>0</v>
      </c>
      <c r="AC90" s="592">
        <v>0</v>
      </c>
      <c r="AD90" s="611">
        <v>0</v>
      </c>
      <c r="AE90" s="596">
        <v>154797.21</v>
      </c>
      <c r="AF90" s="596">
        <v>119212.75</v>
      </c>
      <c r="AG90" s="596">
        <v>-35584.459999999992</v>
      </c>
      <c r="AH90" s="594">
        <v>57370.94</v>
      </c>
      <c r="AI90" s="596">
        <v>176583.69</v>
      </c>
      <c r="AJ90" s="594">
        <v>95515.365972</v>
      </c>
      <c r="AK90" s="594">
        <v>81068.324028000003</v>
      </c>
      <c r="AL90" s="591">
        <v>0.80121770508607515</v>
      </c>
      <c r="AM90" s="591">
        <v>0.54090706775920239</v>
      </c>
      <c r="AN90" s="816">
        <v>24.87</v>
      </c>
    </row>
    <row r="91" spans="1:40">
      <c r="A91" s="583">
        <v>13073022</v>
      </c>
      <c r="B91" s="582">
        <v>5360</v>
      </c>
      <c r="C91" s="582" t="s">
        <v>112</v>
      </c>
      <c r="D91" s="665">
        <v>775</v>
      </c>
      <c r="E91" s="592">
        <v>-141100</v>
      </c>
      <c r="F91" s="596">
        <v>-88518.15</v>
      </c>
      <c r="G91" s="592">
        <v>0</v>
      </c>
      <c r="H91" s="596">
        <v>0</v>
      </c>
      <c r="I91" s="596">
        <v>125838.06</v>
      </c>
      <c r="J91" s="592">
        <v>0</v>
      </c>
      <c r="K91" s="592">
        <v>0</v>
      </c>
      <c r="L91" s="596">
        <v>0</v>
      </c>
      <c r="M91" s="592">
        <v>400</v>
      </c>
      <c r="N91" s="592">
        <v>0</v>
      </c>
      <c r="O91" s="592">
        <v>350</v>
      </c>
      <c r="P91" s="592">
        <v>1</v>
      </c>
      <c r="Q91" s="592">
        <v>450</v>
      </c>
      <c r="R91" s="592">
        <v>0</v>
      </c>
      <c r="S91" s="592">
        <v>0</v>
      </c>
      <c r="T91" s="596">
        <v>107479.07</v>
      </c>
      <c r="U91" s="596">
        <v>138.71825355756792</v>
      </c>
      <c r="V91" s="606" t="s">
        <v>28</v>
      </c>
      <c r="W91" s="606" t="s">
        <v>28</v>
      </c>
      <c r="X91" s="606" t="s">
        <v>28</v>
      </c>
      <c r="Y91" s="592">
        <v>3400</v>
      </c>
      <c r="Z91" s="619">
        <v>4148.72</v>
      </c>
      <c r="AA91" s="592">
        <v>0</v>
      </c>
      <c r="AB91" s="596">
        <v>0</v>
      </c>
      <c r="AC91" s="592">
        <v>800</v>
      </c>
      <c r="AD91" s="611">
        <v>749.81</v>
      </c>
      <c r="AE91" s="596">
        <v>487822.79</v>
      </c>
      <c r="AF91" s="596">
        <v>483541.45</v>
      </c>
      <c r="AG91" s="596">
        <v>-4281.3399999999674</v>
      </c>
      <c r="AH91" s="594">
        <v>187566.38999999998</v>
      </c>
      <c r="AI91" s="596">
        <v>671107.84</v>
      </c>
      <c r="AJ91" s="594">
        <v>328841.15628</v>
      </c>
      <c r="AK91" s="594">
        <v>342266.68371999997</v>
      </c>
      <c r="AL91" s="591">
        <v>0.68006818501288768</v>
      </c>
      <c r="AM91" s="591">
        <v>0.48999748874934917</v>
      </c>
      <c r="AN91" s="816">
        <v>24.87</v>
      </c>
    </row>
    <row r="92" spans="1:40">
      <c r="A92" s="583">
        <v>13073032</v>
      </c>
      <c r="B92" s="582">
        <v>5360</v>
      </c>
      <c r="C92" s="582" t="s">
        <v>113</v>
      </c>
      <c r="D92" s="665">
        <v>527</v>
      </c>
      <c r="E92" s="592">
        <v>-130090</v>
      </c>
      <c r="F92" s="596">
        <v>-149515.01</v>
      </c>
      <c r="G92" s="592">
        <v>0</v>
      </c>
      <c r="H92" s="596">
        <v>0</v>
      </c>
      <c r="I92" s="596">
        <v>151324.91</v>
      </c>
      <c r="J92" s="592">
        <v>0</v>
      </c>
      <c r="K92" s="592">
        <v>0</v>
      </c>
      <c r="L92" s="596">
        <v>0</v>
      </c>
      <c r="M92" s="592">
        <v>350</v>
      </c>
      <c r="N92" s="592">
        <v>0</v>
      </c>
      <c r="O92" s="592">
        <v>400</v>
      </c>
      <c r="P92" s="592">
        <v>0</v>
      </c>
      <c r="Q92" s="592">
        <v>380</v>
      </c>
      <c r="R92" s="592">
        <v>0</v>
      </c>
      <c r="S92" s="592">
        <v>0</v>
      </c>
      <c r="T92" s="596">
        <v>1809.61</v>
      </c>
      <c r="U92" s="596">
        <v>3.369851024208566</v>
      </c>
      <c r="V92" s="606" t="s">
        <v>32</v>
      </c>
      <c r="W92" s="606" t="s">
        <v>28</v>
      </c>
      <c r="X92" s="606" t="s">
        <v>28</v>
      </c>
      <c r="Y92" s="592">
        <v>4000</v>
      </c>
      <c r="Z92" s="619">
        <v>5368.85</v>
      </c>
      <c r="AA92" s="592">
        <v>0</v>
      </c>
      <c r="AB92" s="596">
        <v>0</v>
      </c>
      <c r="AC92" s="592">
        <v>0</v>
      </c>
      <c r="AD92" s="611">
        <v>0</v>
      </c>
      <c r="AE92" s="596">
        <v>331002.37</v>
      </c>
      <c r="AF92" s="596">
        <v>297915.3</v>
      </c>
      <c r="AG92" s="596">
        <v>-33087.070000000007</v>
      </c>
      <c r="AH92" s="594">
        <v>135427.63</v>
      </c>
      <c r="AI92" s="596">
        <v>433342.93</v>
      </c>
      <c r="AJ92" s="594">
        <v>214787.67796199999</v>
      </c>
      <c r="AK92" s="594">
        <v>218555.25203800001</v>
      </c>
      <c r="AL92" s="591">
        <v>0.72096893970198905</v>
      </c>
      <c r="AM92" s="591">
        <v>0.49565289541472385</v>
      </c>
      <c r="AN92" s="816">
        <v>24.87</v>
      </c>
    </row>
    <row r="93" spans="1:40">
      <c r="A93" s="583">
        <v>13073033</v>
      </c>
      <c r="B93" s="582">
        <v>5360</v>
      </c>
      <c r="C93" s="582" t="s">
        <v>114</v>
      </c>
      <c r="D93" s="665">
        <v>564</v>
      </c>
      <c r="E93" s="592">
        <v>640</v>
      </c>
      <c r="F93" s="596">
        <v>-32399.01</v>
      </c>
      <c r="G93" s="592">
        <v>0</v>
      </c>
      <c r="H93" s="596">
        <v>0</v>
      </c>
      <c r="I93" s="596">
        <v>43514.12</v>
      </c>
      <c r="J93" s="592">
        <v>0</v>
      </c>
      <c r="K93" s="592">
        <v>0</v>
      </c>
      <c r="L93" s="596">
        <v>0</v>
      </c>
      <c r="M93" s="592">
        <v>400</v>
      </c>
      <c r="N93" s="592">
        <v>0</v>
      </c>
      <c r="O93" s="592">
        <v>400</v>
      </c>
      <c r="P93" s="592">
        <v>0</v>
      </c>
      <c r="Q93" s="592">
        <v>400</v>
      </c>
      <c r="R93" s="592">
        <v>0</v>
      </c>
      <c r="S93" s="592">
        <v>0</v>
      </c>
      <c r="T93" s="596">
        <v>65462.720000000001</v>
      </c>
      <c r="U93" s="596">
        <v>117.73870503597122</v>
      </c>
      <c r="V93" s="606" t="s">
        <v>32</v>
      </c>
      <c r="W93" s="606" t="s">
        <v>28</v>
      </c>
      <c r="X93" s="606" t="s">
        <v>28</v>
      </c>
      <c r="Y93" s="592">
        <v>2300</v>
      </c>
      <c r="Z93" s="619">
        <v>2658.34</v>
      </c>
      <c r="AA93" s="592">
        <v>0</v>
      </c>
      <c r="AB93" s="596">
        <v>0</v>
      </c>
      <c r="AC93" s="592">
        <v>0</v>
      </c>
      <c r="AD93" s="611">
        <v>0</v>
      </c>
      <c r="AE93" s="596">
        <v>252582.44</v>
      </c>
      <c r="AF93" s="596">
        <v>264333.08</v>
      </c>
      <c r="AG93" s="596">
        <v>11750.640000000014</v>
      </c>
      <c r="AH93" s="594">
        <v>198804.69</v>
      </c>
      <c r="AI93" s="596">
        <v>463137.77</v>
      </c>
      <c r="AJ93" s="594">
        <v>206817.56620200002</v>
      </c>
      <c r="AK93" s="594">
        <v>256320.203798</v>
      </c>
      <c r="AL93" s="591">
        <v>0.78241272791888172</v>
      </c>
      <c r="AM93" s="591">
        <v>0.44655733045050505</v>
      </c>
      <c r="AN93" s="816">
        <v>24.87</v>
      </c>
    </row>
    <row r="94" spans="1:40">
      <c r="A94" s="583">
        <v>13073039</v>
      </c>
      <c r="B94" s="582">
        <v>5360</v>
      </c>
      <c r="C94" s="582" t="s">
        <v>115</v>
      </c>
      <c r="D94" s="665">
        <v>124</v>
      </c>
      <c r="E94" s="592">
        <v>-24480</v>
      </c>
      <c r="F94" s="596">
        <v>-35065.75</v>
      </c>
      <c r="G94" s="592">
        <v>0</v>
      </c>
      <c r="H94" s="596">
        <v>0</v>
      </c>
      <c r="I94" s="596">
        <v>37965.599999999999</v>
      </c>
      <c r="J94" s="592">
        <v>0</v>
      </c>
      <c r="K94" s="592">
        <v>0</v>
      </c>
      <c r="L94" s="596">
        <v>0</v>
      </c>
      <c r="M94" s="592">
        <v>400</v>
      </c>
      <c r="N94" s="592">
        <v>0</v>
      </c>
      <c r="O94" s="592">
        <v>400</v>
      </c>
      <c r="P94" s="592">
        <v>0</v>
      </c>
      <c r="Q94" s="592">
        <v>350</v>
      </c>
      <c r="R94" s="592">
        <v>0</v>
      </c>
      <c r="S94" s="592">
        <v>0</v>
      </c>
      <c r="T94" s="596">
        <v>76459.820000000007</v>
      </c>
      <c r="U94" s="596">
        <v>611.67856000000006</v>
      </c>
      <c r="V94" s="606" t="s">
        <v>32</v>
      </c>
      <c r="W94" s="606" t="s">
        <v>28</v>
      </c>
      <c r="X94" s="606" t="s">
        <v>28</v>
      </c>
      <c r="Y94" s="592">
        <v>800</v>
      </c>
      <c r="Z94" s="619">
        <v>805.42</v>
      </c>
      <c r="AA94" s="592">
        <v>0</v>
      </c>
      <c r="AB94" s="596">
        <v>0</v>
      </c>
      <c r="AC94" s="592">
        <v>0</v>
      </c>
      <c r="AD94" s="611">
        <v>0</v>
      </c>
      <c r="AE94" s="596">
        <v>44552.25</v>
      </c>
      <c r="AF94" s="596">
        <v>85667.510000000009</v>
      </c>
      <c r="AG94" s="596">
        <v>41115.260000000009</v>
      </c>
      <c r="AH94" s="594">
        <v>52646.99</v>
      </c>
      <c r="AI94" s="596">
        <v>138314.5</v>
      </c>
      <c r="AJ94" s="594">
        <v>37016.720831999999</v>
      </c>
      <c r="AK94" s="594">
        <v>101297.77916800001</v>
      </c>
      <c r="AL94" s="591">
        <v>0.43209754587240828</v>
      </c>
      <c r="AM94" s="591">
        <v>0.26762718899320026</v>
      </c>
      <c r="AN94" s="816">
        <v>24.87</v>
      </c>
    </row>
    <row r="95" spans="1:40">
      <c r="A95" s="583">
        <v>13073050</v>
      </c>
      <c r="B95" s="582">
        <v>5360</v>
      </c>
      <c r="C95" s="582" t="s">
        <v>116</v>
      </c>
      <c r="D95" s="665">
        <v>648</v>
      </c>
      <c r="E95" s="592">
        <v>-113470</v>
      </c>
      <c r="F95" s="596">
        <v>-66679.429999999993</v>
      </c>
      <c r="G95" s="592">
        <v>0</v>
      </c>
      <c r="H95" s="732">
        <v>0</v>
      </c>
      <c r="I95" s="596">
        <v>-66679.429999999993</v>
      </c>
      <c r="J95" s="592">
        <v>1</v>
      </c>
      <c r="K95" s="592">
        <v>0</v>
      </c>
      <c r="L95" s="596">
        <v>0</v>
      </c>
      <c r="M95" s="592">
        <v>350</v>
      </c>
      <c r="N95" s="592">
        <v>0</v>
      </c>
      <c r="O95" s="592">
        <v>400</v>
      </c>
      <c r="P95" s="592">
        <v>0</v>
      </c>
      <c r="Q95" s="592">
        <v>350</v>
      </c>
      <c r="R95" s="592">
        <v>0</v>
      </c>
      <c r="S95" s="592">
        <v>0</v>
      </c>
      <c r="T95" s="596">
        <v>0</v>
      </c>
      <c r="U95" s="596">
        <v>0</v>
      </c>
      <c r="V95" s="606" t="s">
        <v>28</v>
      </c>
      <c r="W95" s="606" t="s">
        <v>28</v>
      </c>
      <c r="X95" s="606" t="s">
        <v>28</v>
      </c>
      <c r="Y95" s="592">
        <v>2600</v>
      </c>
      <c r="Z95" s="619">
        <v>2581.17</v>
      </c>
      <c r="AA95" s="592">
        <v>0</v>
      </c>
      <c r="AB95" s="596">
        <v>0</v>
      </c>
      <c r="AC95" s="592">
        <v>0</v>
      </c>
      <c r="AD95" s="611">
        <v>0</v>
      </c>
      <c r="AE95" s="596">
        <v>510423.83</v>
      </c>
      <c r="AF95" s="596">
        <v>496502.12</v>
      </c>
      <c r="AG95" s="596">
        <v>-13921.710000000021</v>
      </c>
      <c r="AH95" s="594">
        <v>93228.31</v>
      </c>
      <c r="AI95" s="596">
        <v>589730.42999999993</v>
      </c>
      <c r="AJ95" s="594">
        <v>294671.23725000001</v>
      </c>
      <c r="AK95" s="594">
        <v>295059.19274999993</v>
      </c>
      <c r="AL95" s="591">
        <v>0.59349441901678091</v>
      </c>
      <c r="AM95" s="591">
        <v>0.49967107386674964</v>
      </c>
      <c r="AN95" s="816">
        <v>24.87</v>
      </c>
    </row>
    <row r="96" spans="1:40">
      <c r="A96" s="583">
        <v>13073093</v>
      </c>
      <c r="B96" s="582">
        <v>5360</v>
      </c>
      <c r="C96" s="582" t="s">
        <v>117</v>
      </c>
      <c r="D96" s="744">
        <v>2647</v>
      </c>
      <c r="E96" s="592">
        <v>-88810</v>
      </c>
      <c r="F96" s="596">
        <v>2086.5</v>
      </c>
      <c r="G96" s="592">
        <v>1</v>
      </c>
      <c r="H96" s="596">
        <v>0</v>
      </c>
      <c r="I96" s="596">
        <v>250159.97</v>
      </c>
      <c r="J96" s="592">
        <v>0</v>
      </c>
      <c r="K96" s="592">
        <v>0</v>
      </c>
      <c r="L96" s="596">
        <v>0</v>
      </c>
      <c r="M96" s="592">
        <v>400</v>
      </c>
      <c r="N96" s="592">
        <v>0</v>
      </c>
      <c r="O96" s="592">
        <v>390</v>
      </c>
      <c r="P96" s="592">
        <v>1</v>
      </c>
      <c r="Q96" s="592">
        <v>380</v>
      </c>
      <c r="R96" s="592">
        <v>0</v>
      </c>
      <c r="S96" s="592">
        <v>0</v>
      </c>
      <c r="T96" s="596">
        <v>2673330.63</v>
      </c>
      <c r="U96" s="596">
        <v>1014.1618474962063</v>
      </c>
      <c r="V96" s="606" t="s">
        <v>28</v>
      </c>
      <c r="W96" s="606" t="s">
        <v>28</v>
      </c>
      <c r="X96" s="606" t="s">
        <v>28</v>
      </c>
      <c r="Y96" s="592">
        <v>10000</v>
      </c>
      <c r="Z96" s="619">
        <v>9954.58</v>
      </c>
      <c r="AA96" s="592">
        <v>9900</v>
      </c>
      <c r="AB96" s="596">
        <v>16100.35</v>
      </c>
      <c r="AC96" s="592">
        <v>0</v>
      </c>
      <c r="AD96" s="611">
        <v>0</v>
      </c>
      <c r="AE96" s="596">
        <v>1253022.96</v>
      </c>
      <c r="AF96" s="596">
        <v>1160870.6599999999</v>
      </c>
      <c r="AG96" s="596">
        <v>-92152.300000000047</v>
      </c>
      <c r="AH96" s="594">
        <v>906441.39</v>
      </c>
      <c r="AI96" s="596">
        <v>2067312.0499999998</v>
      </c>
      <c r="AJ96" s="594">
        <v>1003824.6740339999</v>
      </c>
      <c r="AK96" s="594">
        <v>1063487.3759659999</v>
      </c>
      <c r="AL96" s="591">
        <v>0.86471706850959607</v>
      </c>
      <c r="AM96" s="591">
        <v>0.48556998157776904</v>
      </c>
      <c r="AN96" s="816">
        <v>24.87</v>
      </c>
    </row>
    <row r="97" spans="1:40">
      <c r="A97" s="583">
        <v>13073001</v>
      </c>
      <c r="B97" s="582">
        <v>5361</v>
      </c>
      <c r="C97" s="582" t="s">
        <v>118</v>
      </c>
      <c r="D97" s="592">
        <v>2087</v>
      </c>
      <c r="E97" s="592">
        <v>18400</v>
      </c>
      <c r="F97" s="596" t="s">
        <v>24</v>
      </c>
      <c r="G97" s="592">
        <v>0</v>
      </c>
      <c r="H97" s="596">
        <v>0</v>
      </c>
      <c r="I97" s="596">
        <v>-214986</v>
      </c>
      <c r="J97" s="592">
        <v>0</v>
      </c>
      <c r="K97" s="592">
        <v>0</v>
      </c>
      <c r="L97" s="596">
        <v>0</v>
      </c>
      <c r="M97" s="592">
        <v>300</v>
      </c>
      <c r="N97" s="592">
        <v>1</v>
      </c>
      <c r="O97" s="592">
        <v>340</v>
      </c>
      <c r="P97" s="592">
        <v>1</v>
      </c>
      <c r="Q97" s="592">
        <v>305</v>
      </c>
      <c r="R97" s="592">
        <v>1</v>
      </c>
      <c r="S97" s="592">
        <v>1</v>
      </c>
      <c r="T97" s="596">
        <v>1349933.09</v>
      </c>
      <c r="U97" s="596">
        <v>642.21</v>
      </c>
      <c r="V97" s="592" t="s">
        <v>28</v>
      </c>
      <c r="W97" s="592" t="s">
        <v>28</v>
      </c>
      <c r="X97" s="592" t="s">
        <v>28</v>
      </c>
      <c r="Y97" s="592">
        <v>8000</v>
      </c>
      <c r="Z97" s="596">
        <v>8800</v>
      </c>
      <c r="AA97" s="592">
        <v>0</v>
      </c>
      <c r="AB97" s="596">
        <v>0</v>
      </c>
      <c r="AC97" s="592">
        <v>0</v>
      </c>
      <c r="AD97" s="596">
        <v>0</v>
      </c>
      <c r="AE97" s="596">
        <v>1681865</v>
      </c>
      <c r="AF97" s="596">
        <v>1677800</v>
      </c>
      <c r="AG97" s="596">
        <v>-4065</v>
      </c>
      <c r="AH97" s="596">
        <v>273522</v>
      </c>
      <c r="AI97" s="596">
        <v>1951322</v>
      </c>
      <c r="AJ97" s="596">
        <v>920518</v>
      </c>
      <c r="AK97" s="596">
        <v>1030804</v>
      </c>
      <c r="AL97" s="591">
        <v>0.54864584575038744</v>
      </c>
      <c r="AM97" s="591">
        <v>0.47174069681989955</v>
      </c>
      <c r="AN97" s="410">
        <v>12.8</v>
      </c>
    </row>
    <row r="98" spans="1:40" ht="15" customHeight="1">
      <c r="A98" s="583">
        <v>13073075</v>
      </c>
      <c r="B98" s="582">
        <v>5361</v>
      </c>
      <c r="C98" s="582" t="s">
        <v>119</v>
      </c>
      <c r="D98" s="592">
        <v>15197</v>
      </c>
      <c r="E98" s="592">
        <v>-976700</v>
      </c>
      <c r="F98" s="596" t="s">
        <v>24</v>
      </c>
      <c r="G98" s="1034">
        <v>1</v>
      </c>
      <c r="H98" s="596">
        <v>0</v>
      </c>
      <c r="I98" s="596">
        <v>-976700</v>
      </c>
      <c r="J98" s="592">
        <v>1</v>
      </c>
      <c r="K98" s="592">
        <v>0</v>
      </c>
      <c r="L98" s="596">
        <v>0</v>
      </c>
      <c r="M98" s="592">
        <v>340</v>
      </c>
      <c r="N98" s="592">
        <v>0</v>
      </c>
      <c r="O98" s="592">
        <v>340</v>
      </c>
      <c r="P98" s="592">
        <v>1</v>
      </c>
      <c r="Q98" s="592">
        <v>320</v>
      </c>
      <c r="R98" s="592">
        <v>1</v>
      </c>
      <c r="S98" s="592">
        <v>0</v>
      </c>
      <c r="T98" s="596">
        <v>8750277</v>
      </c>
      <c r="U98" s="596">
        <v>575</v>
      </c>
      <c r="V98" s="592" t="s">
        <v>32</v>
      </c>
      <c r="W98" s="592" t="s">
        <v>28</v>
      </c>
      <c r="X98" s="592" t="s">
        <v>28</v>
      </c>
      <c r="Y98" s="592">
        <v>56700</v>
      </c>
      <c r="Z98" s="596">
        <v>56500</v>
      </c>
      <c r="AA98" s="592">
        <v>79500</v>
      </c>
      <c r="AB98" s="596">
        <v>80000</v>
      </c>
      <c r="AC98" s="592">
        <v>0</v>
      </c>
      <c r="AD98" s="596">
        <v>0</v>
      </c>
      <c r="AE98" s="596">
        <v>8267515</v>
      </c>
      <c r="AF98" s="596">
        <v>8754300</v>
      </c>
      <c r="AG98" s="596">
        <v>486785</v>
      </c>
      <c r="AH98" s="596">
        <v>4520955</v>
      </c>
      <c r="AI98" s="596">
        <v>13275255</v>
      </c>
      <c r="AJ98" s="596">
        <v>5880770</v>
      </c>
      <c r="AK98" s="596">
        <v>7394485</v>
      </c>
      <c r="AL98" s="591">
        <v>0.67175787898518446</v>
      </c>
      <c r="AM98" s="591">
        <v>0.44298734751234536</v>
      </c>
      <c r="AN98" s="410">
        <v>12.8</v>
      </c>
    </row>
    <row r="99" spans="1:40">
      <c r="A99" s="583">
        <v>13073082</v>
      </c>
      <c r="B99" s="582">
        <v>5361</v>
      </c>
      <c r="C99" s="582" t="s">
        <v>120</v>
      </c>
      <c r="D99" s="592">
        <v>294</v>
      </c>
      <c r="E99" s="592">
        <v>7200</v>
      </c>
      <c r="F99" s="596" t="s">
        <v>24</v>
      </c>
      <c r="G99" s="1034">
        <v>1</v>
      </c>
      <c r="H99" s="596">
        <v>0</v>
      </c>
      <c r="I99" s="596">
        <v>-393513</v>
      </c>
      <c r="J99" s="592">
        <v>0</v>
      </c>
      <c r="K99" s="592">
        <v>0</v>
      </c>
      <c r="L99" s="596">
        <v>0</v>
      </c>
      <c r="M99" s="592">
        <v>400</v>
      </c>
      <c r="N99" s="592">
        <v>0</v>
      </c>
      <c r="O99" s="592">
        <v>300</v>
      </c>
      <c r="P99" s="592">
        <v>1</v>
      </c>
      <c r="Q99" s="592">
        <v>250</v>
      </c>
      <c r="R99" s="592">
        <v>1</v>
      </c>
      <c r="S99" s="592">
        <v>0</v>
      </c>
      <c r="T99" s="596">
        <v>230232</v>
      </c>
      <c r="U99" s="596">
        <v>799</v>
      </c>
      <c r="V99" s="592" t="s">
        <v>28</v>
      </c>
      <c r="W99" s="592" t="s">
        <v>28</v>
      </c>
      <c r="X99" s="592" t="s">
        <v>28</v>
      </c>
      <c r="Y99" s="592">
        <v>1000</v>
      </c>
      <c r="Z99" s="596">
        <v>600</v>
      </c>
      <c r="AA99" s="592">
        <v>0</v>
      </c>
      <c r="AB99" s="596">
        <v>0</v>
      </c>
      <c r="AC99" s="592">
        <v>0</v>
      </c>
      <c r="AD99" s="596">
        <v>0</v>
      </c>
      <c r="AE99" s="596">
        <v>79246</v>
      </c>
      <c r="AF99" s="596">
        <v>150100</v>
      </c>
      <c r="AG99" s="596">
        <v>70854</v>
      </c>
      <c r="AH99" s="596">
        <v>135749</v>
      </c>
      <c r="AI99" s="596">
        <v>285849</v>
      </c>
      <c r="AJ99" s="596">
        <v>106675</v>
      </c>
      <c r="AK99" s="596">
        <v>179174</v>
      </c>
      <c r="AL99" s="591">
        <v>0.71069287141905402</v>
      </c>
      <c r="AM99" s="591">
        <v>0.37318654254518996</v>
      </c>
      <c r="AN99" s="410">
        <v>12.8</v>
      </c>
    </row>
    <row r="100" spans="1:40">
      <c r="A100" s="583">
        <v>13073085</v>
      </c>
      <c r="B100" s="582">
        <v>5361</v>
      </c>
      <c r="C100" s="582" t="s">
        <v>512</v>
      </c>
      <c r="D100" s="592">
        <v>659</v>
      </c>
      <c r="E100" s="592">
        <v>190100</v>
      </c>
      <c r="F100" s="596" t="s">
        <v>24</v>
      </c>
      <c r="G100" s="1034">
        <v>0</v>
      </c>
      <c r="H100" s="596">
        <v>125000</v>
      </c>
      <c r="I100" s="596">
        <v>0</v>
      </c>
      <c r="J100" s="592">
        <v>0</v>
      </c>
      <c r="K100" s="592">
        <v>0</v>
      </c>
      <c r="L100" s="596">
        <v>0</v>
      </c>
      <c r="M100" s="592">
        <v>360</v>
      </c>
      <c r="N100" s="592">
        <v>0</v>
      </c>
      <c r="O100" s="592">
        <v>340</v>
      </c>
      <c r="P100" s="592">
        <v>1</v>
      </c>
      <c r="Q100" s="592">
        <v>320</v>
      </c>
      <c r="R100" s="592">
        <v>1</v>
      </c>
      <c r="S100" s="592">
        <v>0</v>
      </c>
      <c r="T100" s="596">
        <v>1845393</v>
      </c>
      <c r="U100" s="596">
        <v>2718</v>
      </c>
      <c r="V100" s="592" t="s">
        <v>28</v>
      </c>
      <c r="W100" s="592" t="s">
        <v>28</v>
      </c>
      <c r="X100" s="592" t="s">
        <v>28</v>
      </c>
      <c r="Y100" s="592">
        <v>2300</v>
      </c>
      <c r="Z100" s="596">
        <v>1300</v>
      </c>
      <c r="AA100" s="592">
        <v>0</v>
      </c>
      <c r="AB100" s="596">
        <v>0</v>
      </c>
      <c r="AC100" s="592">
        <v>0</v>
      </c>
      <c r="AD100" s="596">
        <v>0</v>
      </c>
      <c r="AE100" s="596">
        <v>373572</v>
      </c>
      <c r="AF100" s="596">
        <v>424800</v>
      </c>
      <c r="AG100" s="596">
        <v>51228</v>
      </c>
      <c r="AH100" s="596">
        <v>198668</v>
      </c>
      <c r="AI100" s="596">
        <v>623468</v>
      </c>
      <c r="AJ100" s="596">
        <v>217632</v>
      </c>
      <c r="AK100" s="596">
        <v>405836</v>
      </c>
      <c r="AL100" s="591">
        <v>0.51231638418079095</v>
      </c>
      <c r="AM100" s="591">
        <v>0.34906683262011845</v>
      </c>
      <c r="AN100" s="410">
        <v>12.8</v>
      </c>
    </row>
    <row r="101" spans="1:40">
      <c r="A101" s="583">
        <v>13073003</v>
      </c>
      <c r="B101" s="582">
        <v>5362</v>
      </c>
      <c r="C101" s="582" t="s">
        <v>122</v>
      </c>
      <c r="D101" s="592">
        <v>1202</v>
      </c>
      <c r="E101" s="592">
        <v>-368400</v>
      </c>
      <c r="F101" s="596">
        <v>177703.8</v>
      </c>
      <c r="G101" s="592">
        <v>1</v>
      </c>
      <c r="H101" s="596">
        <v>71206.37</v>
      </c>
      <c r="I101" s="596">
        <v>0</v>
      </c>
      <c r="J101" s="592">
        <v>1</v>
      </c>
      <c r="K101" s="592">
        <v>0</v>
      </c>
      <c r="L101" s="596">
        <v>0</v>
      </c>
      <c r="M101" s="592">
        <v>420</v>
      </c>
      <c r="N101" s="592">
        <v>0</v>
      </c>
      <c r="O101" s="592">
        <v>450</v>
      </c>
      <c r="P101" s="592">
        <v>0</v>
      </c>
      <c r="Q101" s="592">
        <v>380</v>
      </c>
      <c r="R101" s="592">
        <v>0</v>
      </c>
      <c r="S101" s="592">
        <v>0</v>
      </c>
      <c r="T101" s="596">
        <v>642259.43000000005</v>
      </c>
      <c r="U101" s="596">
        <v>529.91999999999996</v>
      </c>
      <c r="V101" s="606" t="s">
        <v>32</v>
      </c>
      <c r="W101" s="606" t="s">
        <v>28</v>
      </c>
      <c r="X101" s="606" t="s">
        <v>28</v>
      </c>
      <c r="Y101" s="592">
        <v>6000</v>
      </c>
      <c r="Z101" s="619">
        <v>6497.5</v>
      </c>
      <c r="AA101" s="592">
        <v>0</v>
      </c>
      <c r="AB101" s="596">
        <v>0</v>
      </c>
      <c r="AC101" s="592">
        <v>6000</v>
      </c>
      <c r="AD101" s="611">
        <v>6564.37</v>
      </c>
      <c r="AE101" s="596">
        <v>613804.46</v>
      </c>
      <c r="AF101" s="596">
        <v>728800</v>
      </c>
      <c r="AG101" s="596">
        <v>114995.54000000004</v>
      </c>
      <c r="AH101" s="596">
        <v>392278.41</v>
      </c>
      <c r="AI101" s="596">
        <v>1121078.4099999999</v>
      </c>
      <c r="AJ101" s="596">
        <v>446993.19</v>
      </c>
      <c r="AK101" s="594">
        <v>674085.22</v>
      </c>
      <c r="AL101" s="591">
        <v>0.61329999999999996</v>
      </c>
      <c r="AM101" s="591">
        <v>0.3987</v>
      </c>
      <c r="AN101" s="815">
        <v>22.01</v>
      </c>
    </row>
    <row r="102" spans="1:40">
      <c r="A102" s="583">
        <v>13073021</v>
      </c>
      <c r="B102" s="582">
        <v>5362</v>
      </c>
      <c r="C102" s="582" t="s">
        <v>123</v>
      </c>
      <c r="D102" s="592">
        <v>757</v>
      </c>
      <c r="E102" s="592">
        <v>-144600</v>
      </c>
      <c r="F102" s="596">
        <v>-58718.21</v>
      </c>
      <c r="G102" s="592">
        <v>0</v>
      </c>
      <c r="H102" s="596">
        <v>0</v>
      </c>
      <c r="I102" s="596">
        <v>107316.17</v>
      </c>
      <c r="J102" s="592">
        <v>0</v>
      </c>
      <c r="K102" s="592">
        <v>0</v>
      </c>
      <c r="L102" s="596">
        <v>0</v>
      </c>
      <c r="M102" s="592">
        <v>400</v>
      </c>
      <c r="N102" s="592">
        <v>0</v>
      </c>
      <c r="O102" s="592">
        <v>350</v>
      </c>
      <c r="P102" s="592">
        <v>1</v>
      </c>
      <c r="Q102" s="592">
        <v>380</v>
      </c>
      <c r="R102" s="592">
        <v>0</v>
      </c>
      <c r="S102" s="592">
        <v>0</v>
      </c>
      <c r="T102" s="596">
        <v>617739.1</v>
      </c>
      <c r="U102" s="596">
        <v>821.46</v>
      </c>
      <c r="V102" s="606" t="s">
        <v>32</v>
      </c>
      <c r="W102" s="606" t="s">
        <v>28</v>
      </c>
      <c r="X102" s="606" t="s">
        <v>28</v>
      </c>
      <c r="Y102" s="592">
        <v>3500</v>
      </c>
      <c r="Z102" s="619">
        <v>3993.76</v>
      </c>
      <c r="AA102" s="592">
        <v>0</v>
      </c>
      <c r="AB102" s="596">
        <v>0</v>
      </c>
      <c r="AC102" s="592">
        <v>0</v>
      </c>
      <c r="AD102" s="611">
        <v>0</v>
      </c>
      <c r="AE102" s="596">
        <v>315259.44</v>
      </c>
      <c r="AF102" s="596">
        <v>310100</v>
      </c>
      <c r="AG102" s="596">
        <v>-5159.4400000000023</v>
      </c>
      <c r="AH102" s="596">
        <v>286022.77</v>
      </c>
      <c r="AI102" s="596">
        <v>596122.77</v>
      </c>
      <c r="AJ102" s="596">
        <v>272701.63</v>
      </c>
      <c r="AK102" s="594">
        <v>323421.14</v>
      </c>
      <c r="AL102" s="591">
        <v>0.87939999999999996</v>
      </c>
      <c r="AM102" s="591">
        <v>0.45750000000000002</v>
      </c>
      <c r="AN102" s="815">
        <v>22.01</v>
      </c>
    </row>
    <row r="103" spans="1:40">
      <c r="A103" s="583">
        <v>13073028</v>
      </c>
      <c r="B103" s="582">
        <v>5362</v>
      </c>
      <c r="C103" s="582" t="s">
        <v>124</v>
      </c>
      <c r="D103" s="592">
        <v>1296</v>
      </c>
      <c r="E103" s="592">
        <v>315000</v>
      </c>
      <c r="F103" s="596">
        <v>507599.71</v>
      </c>
      <c r="G103" s="592">
        <v>1</v>
      </c>
      <c r="H103" s="596">
        <v>0</v>
      </c>
      <c r="I103" s="596">
        <v>177526.45</v>
      </c>
      <c r="J103" s="592">
        <v>1</v>
      </c>
      <c r="K103" s="592">
        <v>0</v>
      </c>
      <c r="L103" s="596" t="s">
        <v>24</v>
      </c>
      <c r="M103" s="592">
        <v>520</v>
      </c>
      <c r="N103" s="592">
        <v>0</v>
      </c>
      <c r="O103" s="592">
        <v>520</v>
      </c>
      <c r="P103" s="592">
        <v>0</v>
      </c>
      <c r="Q103" s="592">
        <v>300</v>
      </c>
      <c r="R103" s="592">
        <v>1</v>
      </c>
      <c r="S103" s="592">
        <v>0</v>
      </c>
      <c r="T103" s="596">
        <v>829152.02</v>
      </c>
      <c r="U103" s="596">
        <v>628.62169825625472</v>
      </c>
      <c r="V103" s="606" t="s">
        <v>28</v>
      </c>
      <c r="W103" s="606" t="s">
        <v>28</v>
      </c>
      <c r="X103" s="606" t="s">
        <v>28</v>
      </c>
      <c r="Y103" s="592">
        <v>3500</v>
      </c>
      <c r="Z103" s="619">
        <v>3523.33</v>
      </c>
      <c r="AA103" s="592">
        <v>0</v>
      </c>
      <c r="AB103" s="596" t="s">
        <v>24</v>
      </c>
      <c r="AC103" s="592">
        <v>0</v>
      </c>
      <c r="AD103" s="611" t="s">
        <v>24</v>
      </c>
      <c r="AE103" s="596">
        <v>525302.43000000005</v>
      </c>
      <c r="AF103" s="596">
        <v>593064</v>
      </c>
      <c r="AG103" s="596">
        <v>67761.569999999949</v>
      </c>
      <c r="AH103" s="596">
        <v>516175.58</v>
      </c>
      <c r="AI103" s="596">
        <v>1109239.58</v>
      </c>
      <c r="AJ103" s="594">
        <v>469170.04</v>
      </c>
      <c r="AK103" s="594">
        <v>640069.54</v>
      </c>
      <c r="AL103" s="591">
        <v>0.79109512632700685</v>
      </c>
      <c r="AM103" s="591">
        <v>0.42296546973197618</v>
      </c>
      <c r="AN103" s="815">
        <v>22.01</v>
      </c>
    </row>
    <row r="104" spans="1:40">
      <c r="A104" s="583">
        <v>13073040</v>
      </c>
      <c r="B104" s="582">
        <v>5362</v>
      </c>
      <c r="C104" s="582" t="s">
        <v>125</v>
      </c>
      <c r="D104" s="592">
        <v>1000</v>
      </c>
      <c r="E104" s="592">
        <v>62900</v>
      </c>
      <c r="F104" s="596">
        <v>320263.28000000003</v>
      </c>
      <c r="G104" s="592">
        <v>1</v>
      </c>
      <c r="H104" s="596">
        <v>294494.93</v>
      </c>
      <c r="I104" s="596">
        <v>0</v>
      </c>
      <c r="J104" s="592">
        <v>1</v>
      </c>
      <c r="K104" s="592">
        <v>0</v>
      </c>
      <c r="L104" s="596" t="s">
        <v>24</v>
      </c>
      <c r="M104" s="592">
        <v>355</v>
      </c>
      <c r="N104" s="592">
        <v>0</v>
      </c>
      <c r="O104" s="592">
        <v>400</v>
      </c>
      <c r="P104" s="592">
        <v>0</v>
      </c>
      <c r="Q104" s="592">
        <v>250</v>
      </c>
      <c r="R104" s="592">
        <v>1</v>
      </c>
      <c r="S104" s="592">
        <v>0</v>
      </c>
      <c r="T104" s="596">
        <v>2924025.01</v>
      </c>
      <c r="U104" s="596">
        <v>2883.6538560157787</v>
      </c>
      <c r="V104" s="606" t="s">
        <v>28</v>
      </c>
      <c r="W104" s="606" t="s">
        <v>28</v>
      </c>
      <c r="X104" s="606" t="s">
        <v>28</v>
      </c>
      <c r="Y104" s="592">
        <v>2000</v>
      </c>
      <c r="Z104" s="619">
        <v>2457.66</v>
      </c>
      <c r="AA104" s="592">
        <v>0</v>
      </c>
      <c r="AB104" s="596" t="s">
        <v>24</v>
      </c>
      <c r="AC104" s="592">
        <v>47000</v>
      </c>
      <c r="AD104" s="611">
        <v>47336.58</v>
      </c>
      <c r="AE104" s="596">
        <v>998804.45</v>
      </c>
      <c r="AF104" s="596">
        <v>1401654</v>
      </c>
      <c r="AG104" s="596">
        <v>402849.55000000005</v>
      </c>
      <c r="AH104" s="596">
        <v>0</v>
      </c>
      <c r="AI104" s="596">
        <v>1401654</v>
      </c>
      <c r="AJ104" s="594">
        <v>459649.81</v>
      </c>
      <c r="AK104" s="594">
        <v>942004.19</v>
      </c>
      <c r="AL104" s="591">
        <v>0.32793386242253797</v>
      </c>
      <c r="AM104" s="591">
        <v>0.32793386242253797</v>
      </c>
      <c r="AN104" s="815">
        <v>22.01</v>
      </c>
    </row>
    <row r="105" spans="1:40">
      <c r="A105" s="583">
        <v>13073045</v>
      </c>
      <c r="B105" s="582">
        <v>5362</v>
      </c>
      <c r="C105" s="582" t="s">
        <v>126</v>
      </c>
      <c r="D105" s="592">
        <v>421</v>
      </c>
      <c r="E105" s="592">
        <v>-88000</v>
      </c>
      <c r="F105" s="596">
        <v>-51192.46</v>
      </c>
      <c r="G105" s="592">
        <v>0</v>
      </c>
      <c r="H105" s="596">
        <v>0</v>
      </c>
      <c r="I105" s="596">
        <v>239745.63</v>
      </c>
      <c r="J105" s="592">
        <v>1</v>
      </c>
      <c r="K105" s="592">
        <v>0</v>
      </c>
      <c r="L105" s="596" t="s">
        <v>24</v>
      </c>
      <c r="M105" s="592">
        <v>400</v>
      </c>
      <c r="N105" s="592">
        <v>0</v>
      </c>
      <c r="O105" s="592">
        <v>400</v>
      </c>
      <c r="P105" s="592">
        <v>0</v>
      </c>
      <c r="Q105" s="592">
        <v>300</v>
      </c>
      <c r="R105" s="592">
        <v>1</v>
      </c>
      <c r="S105" s="592">
        <v>0</v>
      </c>
      <c r="T105" s="596">
        <v>123011.87</v>
      </c>
      <c r="U105" s="596">
        <v>298.57249999999999</v>
      </c>
      <c r="V105" s="606" t="s">
        <v>28</v>
      </c>
      <c r="W105" s="606" t="s">
        <v>28</v>
      </c>
      <c r="X105" s="606" t="s">
        <v>28</v>
      </c>
      <c r="Y105" s="592">
        <v>1500</v>
      </c>
      <c r="Z105" s="619">
        <v>1850</v>
      </c>
      <c r="AA105" s="592">
        <v>0</v>
      </c>
      <c r="AB105" s="596" t="s">
        <v>24</v>
      </c>
      <c r="AC105" s="592">
        <v>0</v>
      </c>
      <c r="AD105" s="611" t="s">
        <v>24</v>
      </c>
      <c r="AE105" s="596">
        <v>345758.9</v>
      </c>
      <c r="AF105" s="596">
        <v>311306</v>
      </c>
      <c r="AG105" s="596">
        <v>-34452.900000000023</v>
      </c>
      <c r="AH105" s="596">
        <v>42766.13</v>
      </c>
      <c r="AI105" s="596">
        <v>354072.13</v>
      </c>
      <c r="AJ105" s="594">
        <v>192265.34</v>
      </c>
      <c r="AK105" s="594">
        <v>161806.79</v>
      </c>
      <c r="AL105" s="591">
        <v>0.61760884788600279</v>
      </c>
      <c r="AM105" s="591">
        <v>0.54301178689212282</v>
      </c>
      <c r="AN105" s="815">
        <v>22.01</v>
      </c>
    </row>
    <row r="106" spans="1:40">
      <c r="A106" s="583">
        <v>13073059</v>
      </c>
      <c r="B106" s="582">
        <v>5362</v>
      </c>
      <c r="C106" s="582" t="s">
        <v>127</v>
      </c>
      <c r="D106" s="592">
        <v>303</v>
      </c>
      <c r="E106" s="592">
        <v>-5000</v>
      </c>
      <c r="F106" s="596">
        <v>62570.12</v>
      </c>
      <c r="G106" s="592">
        <v>1</v>
      </c>
      <c r="H106" s="596">
        <v>48652.84</v>
      </c>
      <c r="I106" s="596">
        <v>0</v>
      </c>
      <c r="J106" s="592">
        <v>1</v>
      </c>
      <c r="K106" s="592">
        <v>0</v>
      </c>
      <c r="L106" s="596">
        <v>0</v>
      </c>
      <c r="M106" s="592">
        <v>700</v>
      </c>
      <c r="N106" s="592">
        <v>0</v>
      </c>
      <c r="O106" s="592">
        <v>500</v>
      </c>
      <c r="P106" s="592">
        <v>0</v>
      </c>
      <c r="Q106" s="592">
        <v>300</v>
      </c>
      <c r="R106" s="592">
        <v>1</v>
      </c>
      <c r="S106" s="592">
        <v>0</v>
      </c>
      <c r="T106" s="596">
        <v>37614.43</v>
      </c>
      <c r="U106" s="596">
        <v>132.44517605633803</v>
      </c>
      <c r="V106" s="606" t="s">
        <v>28</v>
      </c>
      <c r="W106" s="606" t="s">
        <v>28</v>
      </c>
      <c r="X106" s="606" t="s">
        <v>28</v>
      </c>
      <c r="Y106" s="592">
        <v>1400</v>
      </c>
      <c r="Z106" s="619">
        <v>1631.66</v>
      </c>
      <c r="AA106" s="592">
        <v>0</v>
      </c>
      <c r="AB106" s="596" t="s">
        <v>24</v>
      </c>
      <c r="AC106" s="592">
        <v>13000</v>
      </c>
      <c r="AD106" s="611">
        <v>13126.5</v>
      </c>
      <c r="AE106" s="596">
        <v>188883.24</v>
      </c>
      <c r="AF106" s="596">
        <v>226290</v>
      </c>
      <c r="AG106" s="596">
        <v>37406.760000000009</v>
      </c>
      <c r="AH106" s="596">
        <v>57185.4</v>
      </c>
      <c r="AI106" s="596">
        <v>283475.40000000002</v>
      </c>
      <c r="AJ106" s="596">
        <v>118578.91</v>
      </c>
      <c r="AK106" s="594">
        <v>164896.49000000002</v>
      </c>
      <c r="AL106" s="591">
        <v>0.52401303636926067</v>
      </c>
      <c r="AM106" s="591">
        <v>0.4183040574243832</v>
      </c>
      <c r="AN106" s="815">
        <v>22.01</v>
      </c>
    </row>
    <row r="107" spans="1:40">
      <c r="A107" s="583">
        <v>13073073</v>
      </c>
      <c r="B107" s="582">
        <v>5362</v>
      </c>
      <c r="C107" s="582" t="s">
        <v>128</v>
      </c>
      <c r="D107" s="592">
        <v>929</v>
      </c>
      <c r="E107" s="592">
        <v>-9900</v>
      </c>
      <c r="F107" s="596">
        <v>249201.56</v>
      </c>
      <c r="G107" s="592">
        <v>1</v>
      </c>
      <c r="H107" s="596">
        <v>207737.39</v>
      </c>
      <c r="I107" s="596">
        <v>0</v>
      </c>
      <c r="J107" s="592">
        <v>1</v>
      </c>
      <c r="K107" s="592">
        <v>1</v>
      </c>
      <c r="L107" s="596">
        <v>240862.94</v>
      </c>
      <c r="M107" s="592">
        <v>400</v>
      </c>
      <c r="N107" s="592">
        <v>0</v>
      </c>
      <c r="O107" s="592">
        <v>480</v>
      </c>
      <c r="P107" s="592">
        <v>0</v>
      </c>
      <c r="Q107" s="592">
        <v>330</v>
      </c>
      <c r="R107" s="592">
        <v>1</v>
      </c>
      <c r="S107" s="592">
        <v>0</v>
      </c>
      <c r="T107" s="596">
        <v>278694.5</v>
      </c>
      <c r="U107" s="596">
        <v>301.29000000000002</v>
      </c>
      <c r="V107" s="606" t="s">
        <v>28</v>
      </c>
      <c r="W107" s="606" t="s">
        <v>28</v>
      </c>
      <c r="X107" s="606" t="s">
        <v>28</v>
      </c>
      <c r="Y107" s="592">
        <v>6000</v>
      </c>
      <c r="Z107" s="619">
        <v>10835.83</v>
      </c>
      <c r="AA107" s="592">
        <v>0</v>
      </c>
      <c r="AB107" s="596">
        <v>0</v>
      </c>
      <c r="AC107" s="592">
        <v>0</v>
      </c>
      <c r="AD107" s="611">
        <v>0</v>
      </c>
      <c r="AE107" s="596">
        <v>809495.16</v>
      </c>
      <c r="AF107" s="596">
        <v>848700</v>
      </c>
      <c r="AG107" s="596">
        <v>39204.839999999967</v>
      </c>
      <c r="AH107" s="596">
        <v>71367.77</v>
      </c>
      <c r="AI107" s="596">
        <v>920067.77</v>
      </c>
      <c r="AJ107" s="596">
        <v>419755.42</v>
      </c>
      <c r="AK107" s="594">
        <v>500312.35000000003</v>
      </c>
      <c r="AL107" s="591">
        <v>0.49459999999999998</v>
      </c>
      <c r="AM107" s="591">
        <v>0.45619999999999999</v>
      </c>
      <c r="AN107" s="815">
        <v>22.01</v>
      </c>
    </row>
    <row r="108" spans="1:40">
      <c r="A108" s="583">
        <v>13073079</v>
      </c>
      <c r="B108" s="582">
        <v>5362</v>
      </c>
      <c r="C108" s="582" t="s">
        <v>129</v>
      </c>
      <c r="D108" s="592">
        <v>1920</v>
      </c>
      <c r="E108" s="592">
        <v>332500</v>
      </c>
      <c r="F108" s="596">
        <v>418227.45</v>
      </c>
      <c r="G108" s="592">
        <v>1</v>
      </c>
      <c r="H108" s="596">
        <v>58847.66</v>
      </c>
      <c r="I108" s="596">
        <v>0</v>
      </c>
      <c r="J108" s="592">
        <v>1</v>
      </c>
      <c r="K108" s="592">
        <v>0</v>
      </c>
      <c r="L108" s="596">
        <v>0</v>
      </c>
      <c r="M108" s="592">
        <v>300</v>
      </c>
      <c r="N108" s="592">
        <v>1</v>
      </c>
      <c r="O108" s="592">
        <v>400</v>
      </c>
      <c r="P108" s="592">
        <v>0</v>
      </c>
      <c r="Q108" s="592">
        <v>380</v>
      </c>
      <c r="R108" s="592">
        <v>0</v>
      </c>
      <c r="S108" s="592">
        <v>0</v>
      </c>
      <c r="T108" s="596">
        <v>2049979.62</v>
      </c>
      <c r="U108" s="596">
        <v>1067.7</v>
      </c>
      <c r="V108" s="606" t="s">
        <v>28</v>
      </c>
      <c r="W108" s="606" t="s">
        <v>28</v>
      </c>
      <c r="X108" s="606" t="s">
        <v>28</v>
      </c>
      <c r="Y108" s="592">
        <v>8000</v>
      </c>
      <c r="Z108" s="619">
        <v>9324.99</v>
      </c>
      <c r="AA108" s="592">
        <v>0</v>
      </c>
      <c r="AB108" s="596">
        <v>0</v>
      </c>
      <c r="AC108" s="592">
        <v>0</v>
      </c>
      <c r="AD108" s="611">
        <v>0</v>
      </c>
      <c r="AE108" s="596">
        <v>993995.81</v>
      </c>
      <c r="AF108" s="596">
        <v>1124200</v>
      </c>
      <c r="AG108" s="596">
        <v>130204.18999999994</v>
      </c>
      <c r="AH108" s="596">
        <v>637410.03</v>
      </c>
      <c r="AI108" s="596">
        <v>1761610.03</v>
      </c>
      <c r="AJ108" s="596">
        <v>750092.2</v>
      </c>
      <c r="AK108" s="594">
        <v>1011517.8300000001</v>
      </c>
      <c r="AL108" s="591">
        <v>0.66720000000000002</v>
      </c>
      <c r="AM108" s="591">
        <v>0.42580000000000001</v>
      </c>
      <c r="AN108" s="815">
        <v>22.01</v>
      </c>
    </row>
    <row r="109" spans="1:40">
      <c r="A109" s="583">
        <v>13073081</v>
      </c>
      <c r="B109" s="582">
        <v>5362</v>
      </c>
      <c r="C109" s="582" t="s">
        <v>130</v>
      </c>
      <c r="D109" s="592">
        <v>433</v>
      </c>
      <c r="E109" s="592">
        <v>-124900</v>
      </c>
      <c r="F109" s="596">
        <v>-163992.71</v>
      </c>
      <c r="G109" s="592">
        <v>0</v>
      </c>
      <c r="H109" s="596">
        <v>0</v>
      </c>
      <c r="I109" s="596">
        <v>-163992.71</v>
      </c>
      <c r="J109" s="592">
        <v>1</v>
      </c>
      <c r="K109" s="592">
        <v>0</v>
      </c>
      <c r="L109" s="596" t="s">
        <v>24</v>
      </c>
      <c r="M109" s="592">
        <v>200</v>
      </c>
      <c r="N109" s="592">
        <v>1</v>
      </c>
      <c r="O109" s="592">
        <v>300</v>
      </c>
      <c r="P109" s="592">
        <v>1</v>
      </c>
      <c r="Q109" s="592">
        <v>250</v>
      </c>
      <c r="R109" s="592">
        <v>1</v>
      </c>
      <c r="S109" s="592">
        <v>1</v>
      </c>
      <c r="T109" s="596">
        <v>0</v>
      </c>
      <c r="U109" s="596">
        <v>0</v>
      </c>
      <c r="V109" s="606" t="s">
        <v>28</v>
      </c>
      <c r="W109" s="606" t="s">
        <v>28</v>
      </c>
      <c r="X109" s="606" t="s">
        <v>28</v>
      </c>
      <c r="Y109" s="592">
        <v>1000</v>
      </c>
      <c r="Z109" s="619">
        <v>1074.1600000000001</v>
      </c>
      <c r="AA109" s="592">
        <v>0</v>
      </c>
      <c r="AB109" s="596" t="s">
        <v>24</v>
      </c>
      <c r="AC109" s="592">
        <v>0</v>
      </c>
      <c r="AD109" s="611" t="s">
        <v>24</v>
      </c>
      <c r="AE109" s="596">
        <v>562508.78</v>
      </c>
      <c r="AF109" s="596">
        <v>304254</v>
      </c>
      <c r="AG109" s="596">
        <v>-258254.78000000003</v>
      </c>
      <c r="AH109" s="596">
        <v>0</v>
      </c>
      <c r="AI109" s="596">
        <v>304254</v>
      </c>
      <c r="AJ109" s="594">
        <v>258660.36</v>
      </c>
      <c r="AK109" s="594">
        <v>45593.640000000014</v>
      </c>
      <c r="AL109" s="591">
        <v>0.85014612790628874</v>
      </c>
      <c r="AM109" s="591">
        <v>0.85014612790628874</v>
      </c>
      <c r="AN109" s="815">
        <v>22.01</v>
      </c>
    </row>
    <row r="110" spans="1:40">
      <c r="A110" s="583">
        <v>13073092</v>
      </c>
      <c r="B110" s="582">
        <v>5362</v>
      </c>
      <c r="C110" s="582" t="s">
        <v>131</v>
      </c>
      <c r="D110" s="592">
        <v>674</v>
      </c>
      <c r="E110" s="592">
        <v>-59600</v>
      </c>
      <c r="F110" s="596">
        <v>144712.03</v>
      </c>
      <c r="G110" s="592">
        <v>1</v>
      </c>
      <c r="H110" s="596">
        <v>7306.51</v>
      </c>
      <c r="I110" s="596">
        <v>0</v>
      </c>
      <c r="J110" s="592">
        <v>1</v>
      </c>
      <c r="K110" s="592">
        <v>0</v>
      </c>
      <c r="L110" s="596" t="s">
        <v>24</v>
      </c>
      <c r="M110" s="592">
        <v>400</v>
      </c>
      <c r="N110" s="592">
        <v>0</v>
      </c>
      <c r="O110" s="592">
        <v>400</v>
      </c>
      <c r="P110" s="592">
        <v>0</v>
      </c>
      <c r="Q110" s="592">
        <v>300</v>
      </c>
      <c r="R110" s="592">
        <v>1</v>
      </c>
      <c r="S110" s="592">
        <v>0</v>
      </c>
      <c r="T110" s="596">
        <v>115382.33</v>
      </c>
      <c r="U110" s="596">
        <v>160.69962395543175</v>
      </c>
      <c r="V110" s="606" t="s">
        <v>28</v>
      </c>
      <c r="W110" s="606" t="s">
        <v>28</v>
      </c>
      <c r="X110" s="606" t="s">
        <v>28</v>
      </c>
      <c r="Y110" s="592">
        <v>2800</v>
      </c>
      <c r="Z110" s="619">
        <v>2532</v>
      </c>
      <c r="AA110" s="592">
        <v>0</v>
      </c>
      <c r="AB110" s="596" t="s">
        <v>24</v>
      </c>
      <c r="AC110" s="592">
        <v>0</v>
      </c>
      <c r="AD110" s="611" t="s">
        <v>24</v>
      </c>
      <c r="AE110" s="596">
        <v>495262.19</v>
      </c>
      <c r="AF110" s="596">
        <v>499868</v>
      </c>
      <c r="AG110" s="596">
        <v>4605.8099999999977</v>
      </c>
      <c r="AH110" s="596">
        <v>127486.12</v>
      </c>
      <c r="AI110" s="596">
        <v>627354.12</v>
      </c>
      <c r="AJ110" s="594">
        <v>291739.38</v>
      </c>
      <c r="AK110" s="594">
        <v>335614.74</v>
      </c>
      <c r="AL110" s="591">
        <v>0.58363283906951435</v>
      </c>
      <c r="AM110" s="591">
        <v>0.4650314243572673</v>
      </c>
      <c r="AN110" s="815">
        <v>22.01</v>
      </c>
    </row>
    <row r="111" spans="1:40">
      <c r="A111" s="583">
        <v>13073095</v>
      </c>
      <c r="B111" s="582">
        <v>5362</v>
      </c>
      <c r="C111" s="582" t="s">
        <v>132</v>
      </c>
      <c r="D111" s="592">
        <v>536</v>
      </c>
      <c r="E111" s="592">
        <v>32700</v>
      </c>
      <c r="F111" s="596">
        <v>173851.6</v>
      </c>
      <c r="G111" s="592">
        <v>1</v>
      </c>
      <c r="H111" s="596">
        <v>147938.98000000001</v>
      </c>
      <c r="I111" s="596">
        <v>0</v>
      </c>
      <c r="J111" s="592">
        <v>1</v>
      </c>
      <c r="K111" s="592">
        <v>0</v>
      </c>
      <c r="L111" s="596">
        <v>0</v>
      </c>
      <c r="M111" s="592">
        <v>400</v>
      </c>
      <c r="N111" s="592">
        <v>0</v>
      </c>
      <c r="O111" s="592">
        <v>400</v>
      </c>
      <c r="P111" s="592">
        <v>0</v>
      </c>
      <c r="Q111" s="592">
        <v>300</v>
      </c>
      <c r="R111" s="592">
        <v>1</v>
      </c>
      <c r="S111" s="592">
        <v>0</v>
      </c>
      <c r="T111" s="596">
        <v>167645.79999999999</v>
      </c>
      <c r="U111" s="596">
        <v>308.17</v>
      </c>
      <c r="V111" s="606" t="s">
        <v>28</v>
      </c>
      <c r="W111" s="606" t="s">
        <v>28</v>
      </c>
      <c r="X111" s="606" t="s">
        <v>28</v>
      </c>
      <c r="Y111" s="592">
        <v>1800</v>
      </c>
      <c r="Z111" s="619">
        <v>1925</v>
      </c>
      <c r="AA111" s="592">
        <v>0</v>
      </c>
      <c r="AB111" s="596">
        <v>0</v>
      </c>
      <c r="AC111" s="592">
        <v>10000</v>
      </c>
      <c r="AD111" s="611">
        <v>11083.83</v>
      </c>
      <c r="AE111" s="596">
        <v>278032.46999999997</v>
      </c>
      <c r="AF111" s="596">
        <v>358200</v>
      </c>
      <c r="AG111" s="596">
        <v>80167.530000000028</v>
      </c>
      <c r="AH111" s="596">
        <v>174428</v>
      </c>
      <c r="AI111" s="596">
        <v>532628</v>
      </c>
      <c r="AJ111" s="596">
        <v>208190.55</v>
      </c>
      <c r="AK111" s="594">
        <v>324437.45</v>
      </c>
      <c r="AL111" s="591">
        <v>0.58120000000000005</v>
      </c>
      <c r="AM111" s="591">
        <v>0.39079999999999998</v>
      </c>
      <c r="AN111" s="815">
        <v>22.01</v>
      </c>
    </row>
    <row r="112" spans="1:40">
      <c r="A112" s="583"/>
      <c r="B112" s="582"/>
      <c r="C112" s="582"/>
      <c r="D112" s="592"/>
      <c r="E112" s="592"/>
      <c r="F112" s="596"/>
      <c r="G112" s="592"/>
      <c r="H112" s="596"/>
      <c r="I112" s="596"/>
      <c r="J112" s="592"/>
      <c r="K112" s="592"/>
      <c r="L112" s="596"/>
      <c r="M112" s="592"/>
      <c r="N112" s="592"/>
      <c r="O112" s="592"/>
      <c r="P112" s="592"/>
      <c r="Q112" s="592"/>
      <c r="R112" s="592"/>
      <c r="S112" s="592"/>
      <c r="T112" s="596"/>
      <c r="U112" s="596"/>
      <c r="V112" s="592"/>
      <c r="W112" s="592"/>
      <c r="X112" s="592"/>
      <c r="Y112" s="592"/>
      <c r="Z112" s="596"/>
      <c r="AA112" s="592"/>
      <c r="AB112" s="596"/>
      <c r="AC112" s="592"/>
      <c r="AD112" s="596"/>
      <c r="AE112" s="596"/>
      <c r="AF112" s="596"/>
      <c r="AG112" s="596"/>
      <c r="AH112" s="596"/>
      <c r="AI112" s="596"/>
      <c r="AJ112" s="596"/>
      <c r="AK112" s="596"/>
      <c r="AL112" s="592"/>
      <c r="AM112" s="592"/>
      <c r="AN112" s="410"/>
    </row>
    <row r="113" spans="1:40">
      <c r="A113" s="607" t="s">
        <v>133</v>
      </c>
      <c r="B113" s="582"/>
      <c r="C113" s="582"/>
      <c r="D113" s="592">
        <f>SUM(D6:D112)</f>
        <v>225089</v>
      </c>
      <c r="E113" s="592"/>
      <c r="F113" s="596"/>
      <c r="G113" s="592"/>
      <c r="H113" s="596"/>
      <c r="I113" s="596"/>
      <c r="J113" s="592"/>
      <c r="K113" s="592"/>
      <c r="L113" s="596"/>
      <c r="M113" s="592"/>
      <c r="N113" s="592"/>
      <c r="O113" s="592"/>
      <c r="P113" s="592"/>
      <c r="Q113" s="592"/>
      <c r="R113" s="592"/>
      <c r="S113" s="592"/>
      <c r="T113" s="596"/>
      <c r="U113" s="596"/>
      <c r="V113" s="592"/>
      <c r="W113" s="592"/>
      <c r="X113" s="592"/>
      <c r="Y113" s="592"/>
      <c r="Z113" s="596"/>
      <c r="AA113" s="592"/>
      <c r="AB113" s="596"/>
      <c r="AC113" s="592"/>
      <c r="AD113" s="596"/>
      <c r="AE113" s="596"/>
      <c r="AF113" s="596"/>
      <c r="AG113" s="596"/>
      <c r="AH113" s="596"/>
      <c r="AI113" s="596"/>
      <c r="AJ113" s="596"/>
      <c r="AK113" s="596"/>
      <c r="AL113" s="592"/>
      <c r="AM113" s="592"/>
      <c r="AN113" s="410"/>
    </row>
    <row r="115" spans="1:40">
      <c r="A115" s="1084"/>
      <c r="B115" s="40"/>
    </row>
    <row r="116" spans="1:40">
      <c r="A116" s="793"/>
      <c r="B116" s="793"/>
    </row>
    <row r="117" spans="1:40">
      <c r="A117" s="579"/>
      <c r="B117" s="793"/>
    </row>
  </sheetData>
  <sheetProtection sort="0" autoFilter="0"/>
  <autoFilter ref="A5:AM111" xr:uid="{FCFAC6A0-DF00-4A42-9032-B611012C16BD}">
    <sortState ref="A6:AM111">
      <sortCondition ref="B5"/>
    </sortState>
  </autoFilter>
  <customSheetViews>
    <customSheetView guid="{0FC0AE0C-F5E8-41BC-91A4-C38D6EE7908C}" showAutoFilter="1">
      <pane xSplit="3" ySplit="3" topLeftCell="D4" activePane="bottomRight" state="frozen"/>
      <selection pane="bottomRight" activeCell="C16" sqref="C16"/>
      <pageMargins left="0.7" right="0.7" top="0.78740157499999996" bottom="0.78740157499999996" header="0.3" footer="0.3"/>
      <pageSetup paperSize="9" orientation="portrait" r:id="rId1"/>
      <autoFilter ref="A5:AM111" xr:uid="{FCFAC6A0-DF00-4A42-9032-B611012C16BD}">
        <sortState ref="A6:AM111">
          <sortCondition ref="B5"/>
        </sortState>
      </autoFilter>
    </customSheetView>
    <customSheetView guid="{378E6016-0BA3-40B8-909C-3DBAD733C38C}" showAutoFilter="1">
      <pane xSplit="3" ySplit="3" topLeftCell="AC92" activePane="bottomRight" state="frozen"/>
      <selection pane="bottomRight" activeCell="AN109" sqref="AN109"/>
      <pageMargins left="0.7" right="0.7" top="0.78740157499999996" bottom="0.78740157499999996" header="0.3" footer="0.3"/>
      <pageSetup paperSize="9" orientation="portrait" r:id="rId2"/>
      <autoFilter ref="A5:AM111" xr:uid="{00000000-0000-0000-0000-000000000000}">
        <sortState ref="A6:AM111">
          <sortCondition ref="B5"/>
        </sortState>
      </autoFilter>
    </customSheetView>
  </customSheetViews>
  <mergeCells count="16">
    <mergeCell ref="P2:P4"/>
    <mergeCell ref="R2:R4"/>
    <mergeCell ref="Y2:AD2"/>
    <mergeCell ref="N2:N4"/>
    <mergeCell ref="AE2:AE4"/>
    <mergeCell ref="AM2:AM4"/>
    <mergeCell ref="Y3:Z3"/>
    <mergeCell ref="AA3:AB3"/>
    <mergeCell ref="AC3:AD3"/>
    <mergeCell ref="AG2:AG4"/>
    <mergeCell ref="AH2:AH4"/>
    <mergeCell ref="AI2:AI4"/>
    <mergeCell ref="AJ2:AJ4"/>
    <mergeCell ref="AK2:AK4"/>
    <mergeCell ref="AL2:AL4"/>
    <mergeCell ref="AF2:AF4"/>
  </mergeCell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O121"/>
  <sheetViews>
    <sheetView tabSelected="1" workbookViewId="0">
      <pane xSplit="3" ySplit="5" topLeftCell="D6" activePane="bottomRight" state="frozen"/>
      <selection pane="topRight" activeCell="D1" sqref="D1"/>
      <selection pane="bottomLeft" activeCell="A6" sqref="A6"/>
      <selection pane="bottomRight" activeCell="C1" sqref="C1"/>
    </sheetView>
  </sheetViews>
  <sheetFormatPr baseColWidth="10" defaultRowHeight="14.25"/>
  <cols>
    <col min="1" max="1" width="12.7109375" style="793" customWidth="1"/>
    <col min="2" max="2" width="6.42578125" style="793" bestFit="1" customWidth="1"/>
    <col min="3" max="3" width="23.42578125" style="793" bestFit="1" customWidth="1"/>
    <col min="4" max="4" width="11.28515625" style="793" customWidth="1"/>
    <col min="5" max="6" width="17.85546875" style="793" customWidth="1"/>
    <col min="7" max="7" width="14.85546875" style="793" customWidth="1"/>
    <col min="8" max="9" width="17.85546875" style="793" customWidth="1"/>
    <col min="10" max="10" width="16.7109375" style="793" customWidth="1"/>
    <col min="11" max="11" width="19.28515625" style="793" customWidth="1"/>
    <col min="12" max="13" width="17.85546875" style="793" customWidth="1"/>
    <col min="14" max="15" width="17.42578125" style="793" customWidth="1"/>
    <col min="16" max="16" width="17.85546875" style="793" customWidth="1"/>
    <col min="17" max="18" width="22.28515625" style="793" customWidth="1"/>
    <col min="19" max="19" width="16.140625" style="793" customWidth="1"/>
    <col min="20" max="22" width="17.140625" style="793" customWidth="1"/>
    <col min="23" max="24" width="21" style="793" customWidth="1"/>
    <col min="25" max="25" width="16.140625" style="793" customWidth="1"/>
    <col min="26" max="26" width="19.140625" style="793" customWidth="1"/>
    <col min="27" max="27" width="14.140625" style="793" customWidth="1"/>
    <col min="28" max="29" width="18.85546875" style="793" customWidth="1"/>
    <col min="30" max="30" width="19.5703125" style="793" customWidth="1"/>
    <col min="31" max="31" width="19.7109375" style="793" customWidth="1"/>
    <col min="32" max="32" width="20.7109375" style="793" customWidth="1"/>
    <col min="33" max="33" width="18.85546875" style="793" customWidth="1"/>
    <col min="34" max="36" width="17.7109375" style="793" customWidth="1"/>
    <col min="37" max="37" width="17.7109375" style="1025" customWidth="1"/>
    <col min="38" max="40" width="17.7109375" style="793" customWidth="1"/>
    <col min="41" max="41" width="17.7109375" style="1025" customWidth="1"/>
    <col min="42" max="44" width="17.7109375" style="793" customWidth="1"/>
    <col min="45" max="45" width="27" style="793" customWidth="1"/>
    <col min="46" max="46" width="27.85546875" style="793" customWidth="1"/>
    <col min="47" max="47" width="17.7109375" style="1025" customWidth="1"/>
    <col min="48" max="48" width="14.7109375" style="1004" customWidth="1"/>
    <col min="49" max="49" width="14.7109375" style="793" customWidth="1"/>
    <col min="50" max="50" width="14.7109375" style="1004" customWidth="1"/>
    <col min="51" max="51" width="14.7109375" style="793" customWidth="1"/>
    <col min="52" max="52" width="14.7109375" style="1004" customWidth="1"/>
    <col min="53" max="53" width="14.7109375" style="793" customWidth="1"/>
    <col min="54" max="54" width="14.7109375" style="1004" customWidth="1"/>
    <col min="55" max="55" width="14.7109375" style="793" customWidth="1"/>
    <col min="56" max="56" width="14.7109375" style="1004" customWidth="1"/>
    <col min="57" max="57" width="14.7109375" style="793" customWidth="1"/>
    <col min="58" max="59" width="15.7109375" style="793" customWidth="1"/>
    <col min="60" max="60" width="18.140625" style="793" customWidth="1"/>
    <col min="61" max="61" width="20.28515625" style="793" customWidth="1"/>
    <col min="62" max="62" width="15.7109375" style="793" customWidth="1"/>
    <col min="63" max="63" width="18" style="793" customWidth="1"/>
    <col min="64" max="64" width="15" style="793" customWidth="1"/>
    <col min="65" max="65" width="15.28515625" style="793" customWidth="1"/>
    <col min="66" max="67" width="15.7109375" style="793" customWidth="1"/>
    <col min="68" max="68" width="15.7109375" style="1006" customWidth="1"/>
    <col min="69" max="69" width="15.7109375" style="793" customWidth="1"/>
    <col min="70" max="76" width="16.7109375" style="793" customWidth="1"/>
    <col min="77" max="77" width="15.7109375" style="793" customWidth="1"/>
    <col min="78" max="78" width="15.7109375" style="1006" customWidth="1"/>
    <col min="79" max="79" width="15.7109375" style="793" customWidth="1"/>
    <col min="80" max="80" width="15.7109375" style="1006" customWidth="1"/>
    <col min="81" max="81" width="15.7109375" style="793" customWidth="1"/>
    <col min="82" max="82" width="15.7109375" style="1006" customWidth="1"/>
    <col min="83" max="83" width="15.7109375" style="793" customWidth="1"/>
    <col min="84" max="84" width="15.7109375" style="1006" customWidth="1"/>
    <col min="85" max="85" width="15.7109375" style="793" customWidth="1"/>
    <col min="86" max="86" width="15.7109375" style="1006" customWidth="1"/>
    <col min="87" max="87" width="15.7109375" style="793" customWidth="1"/>
    <col min="88" max="88" width="15.7109375" style="1006" customWidth="1"/>
    <col min="89" max="90" width="15.7109375" style="793" customWidth="1"/>
    <col min="91" max="91" width="15.7109375" style="1006" customWidth="1"/>
    <col min="92" max="16384" width="11.42578125" style="793"/>
  </cols>
  <sheetData>
    <row r="1" spans="1:93" ht="24" thickBot="1">
      <c r="A1" s="584">
        <v>2019</v>
      </c>
      <c r="D1" s="1002"/>
      <c r="E1" s="1002"/>
      <c r="F1" s="1002"/>
      <c r="G1" s="1002"/>
      <c r="H1" s="1002"/>
      <c r="I1" s="1002"/>
      <c r="J1" s="1002"/>
      <c r="K1" s="1002"/>
      <c r="L1" s="1002"/>
      <c r="M1" s="1002"/>
      <c r="N1" s="1002"/>
      <c r="O1" s="1002"/>
      <c r="P1" s="1003"/>
      <c r="Q1" s="1002"/>
      <c r="R1" s="1002"/>
      <c r="S1" s="1002"/>
      <c r="T1" s="1002"/>
      <c r="U1" s="1002"/>
      <c r="V1" s="1002"/>
      <c r="W1" s="1002"/>
      <c r="X1" s="1002"/>
      <c r="Y1" s="1002"/>
      <c r="Z1" s="1002"/>
      <c r="AA1" s="1002"/>
      <c r="AB1" s="1002"/>
      <c r="AC1" s="1002"/>
      <c r="AD1" s="1002"/>
      <c r="AE1" s="1002"/>
      <c r="AF1" s="1002"/>
      <c r="AG1" s="1002"/>
      <c r="AH1" s="1002" t="s">
        <v>395</v>
      </c>
      <c r="AI1" s="1002"/>
      <c r="AJ1" s="1002"/>
      <c r="AK1" s="1003">
        <v>314</v>
      </c>
      <c r="AL1" s="1002"/>
      <c r="AM1" s="1002"/>
      <c r="AN1" s="1002"/>
      <c r="AO1" s="1003">
        <v>477</v>
      </c>
      <c r="AP1" s="1002"/>
      <c r="AQ1" s="1002"/>
      <c r="AR1" s="1002"/>
      <c r="AS1" s="1002"/>
      <c r="AT1" s="1002"/>
      <c r="AU1" s="1003">
        <v>410</v>
      </c>
      <c r="AV1" s="1027"/>
      <c r="AW1" s="1002"/>
      <c r="AX1" s="1027"/>
      <c r="AY1" s="1002"/>
      <c r="AZ1" s="1027"/>
      <c r="BA1" s="1002"/>
      <c r="BB1" s="1027"/>
      <c r="BC1" s="1002"/>
      <c r="BD1" s="1027"/>
      <c r="BE1" s="1002"/>
      <c r="BF1" s="1002"/>
      <c r="BG1" s="1002"/>
      <c r="BH1" s="1028"/>
      <c r="BI1" s="1002"/>
      <c r="BJ1" s="1028"/>
      <c r="BK1" s="1002"/>
      <c r="BL1" s="1002"/>
      <c r="BM1" s="1002"/>
      <c r="BN1" s="1002"/>
      <c r="BO1" s="1002"/>
      <c r="BP1" s="1029"/>
      <c r="BQ1" s="1002"/>
      <c r="BR1" s="1030" t="s">
        <v>455</v>
      </c>
      <c r="BS1" s="1031"/>
      <c r="BT1" s="1031"/>
      <c r="BU1" s="1031"/>
      <c r="BV1" s="1031"/>
      <c r="BW1" s="1031"/>
      <c r="BX1" s="1031"/>
      <c r="BY1" s="1031"/>
      <c r="BZ1" s="1031"/>
      <c r="CA1" s="1031"/>
      <c r="CB1" s="1031"/>
      <c r="CC1" s="1031"/>
      <c r="CD1" s="1031"/>
      <c r="CE1" s="1031"/>
      <c r="CF1" s="1031"/>
      <c r="CG1" s="1031"/>
      <c r="CH1" s="1031"/>
      <c r="CI1" s="1031"/>
      <c r="CJ1" s="1031"/>
      <c r="CK1" s="1031"/>
      <c r="CL1" s="1031"/>
      <c r="CM1" s="1032"/>
    </row>
    <row r="2" spans="1:93" s="1007" customFormat="1" ht="23.25" customHeight="1" thickBot="1">
      <c r="A2" s="700"/>
      <c r="B2" s="701"/>
      <c r="C2" s="701"/>
      <c r="D2" s="702"/>
      <c r="E2" s="703"/>
      <c r="F2" s="704"/>
      <c r="G2" s="704"/>
      <c r="H2" s="704"/>
      <c r="I2" s="704"/>
      <c r="J2" s="703"/>
      <c r="K2" s="703"/>
      <c r="L2" s="703"/>
      <c r="M2" s="703"/>
      <c r="N2" s="703"/>
      <c r="O2" s="703"/>
      <c r="P2" s="703"/>
      <c r="Q2" s="703"/>
      <c r="R2" s="703"/>
      <c r="S2" s="704"/>
      <c r="T2" s="704"/>
      <c r="U2" s="704"/>
      <c r="V2" s="704"/>
      <c r="W2" s="704"/>
      <c r="X2" s="704"/>
      <c r="Y2" s="704"/>
      <c r="Z2" s="704"/>
      <c r="AA2" s="704"/>
      <c r="AB2" s="701"/>
      <c r="AC2" s="701"/>
      <c r="AD2" s="701"/>
      <c r="AE2" s="701"/>
      <c r="AF2" s="701"/>
      <c r="AG2" s="701"/>
      <c r="AH2" s="973">
        <v>2019</v>
      </c>
      <c r="AI2" s="974"/>
      <c r="AJ2" s="975"/>
      <c r="AK2" s="976" t="s">
        <v>469</v>
      </c>
      <c r="AL2" s="973">
        <v>2019</v>
      </c>
      <c r="AM2" s="974"/>
      <c r="AN2" s="975"/>
      <c r="AO2" s="977" t="s">
        <v>470</v>
      </c>
      <c r="AP2" s="973">
        <v>2019</v>
      </c>
      <c r="AQ2" s="974"/>
      <c r="AR2" s="974"/>
      <c r="AS2" s="974"/>
      <c r="AT2" s="975"/>
      <c r="AU2" s="978" t="s">
        <v>471</v>
      </c>
      <c r="AV2" s="979" t="s">
        <v>382</v>
      </c>
      <c r="AW2" s="980"/>
      <c r="AX2" s="980"/>
      <c r="AY2" s="980"/>
      <c r="AZ2" s="980"/>
      <c r="BA2" s="980"/>
      <c r="BB2" s="980"/>
      <c r="BC2" s="980"/>
      <c r="BD2" s="980"/>
      <c r="BE2" s="981"/>
      <c r="BF2" s="705"/>
      <c r="BG2" s="705"/>
      <c r="BH2" s="706"/>
      <c r="BI2" s="996" t="s">
        <v>383</v>
      </c>
      <c r="BJ2" s="993" t="s">
        <v>384</v>
      </c>
      <c r="BK2" s="993" t="s">
        <v>468</v>
      </c>
      <c r="BL2" s="993" t="s">
        <v>369</v>
      </c>
      <c r="BM2" s="993" t="s">
        <v>370</v>
      </c>
      <c r="BN2" s="964" t="s">
        <v>440</v>
      </c>
      <c r="BO2" s="964" t="s">
        <v>387</v>
      </c>
      <c r="BP2" s="961" t="s">
        <v>400</v>
      </c>
      <c r="BQ2" s="990" t="s">
        <v>401</v>
      </c>
      <c r="BR2" s="701"/>
      <c r="BS2" s="701"/>
      <c r="BT2" s="701"/>
      <c r="BU2" s="701"/>
      <c r="BV2" s="701"/>
      <c r="BW2" s="701"/>
      <c r="BX2" s="701"/>
      <c r="BY2" s="964" t="s">
        <v>442</v>
      </c>
      <c r="BZ2" s="961" t="s">
        <v>443</v>
      </c>
      <c r="CA2" s="964" t="s">
        <v>444</v>
      </c>
      <c r="CB2" s="961" t="s">
        <v>445</v>
      </c>
      <c r="CC2" s="964" t="s">
        <v>446</v>
      </c>
      <c r="CD2" s="961" t="s">
        <v>447</v>
      </c>
      <c r="CE2" s="964" t="s">
        <v>448</v>
      </c>
      <c r="CF2" s="961" t="s">
        <v>449</v>
      </c>
      <c r="CG2" s="964" t="s">
        <v>450</v>
      </c>
      <c r="CH2" s="961" t="s">
        <v>451</v>
      </c>
      <c r="CI2" s="964" t="s">
        <v>452</v>
      </c>
      <c r="CJ2" s="961" t="s">
        <v>453</v>
      </c>
      <c r="CK2" s="964" t="s">
        <v>454</v>
      </c>
      <c r="CL2" s="822"/>
      <c r="CM2" s="961" t="s">
        <v>388</v>
      </c>
    </row>
    <row r="3" spans="1:93" s="1007" customFormat="1" ht="129" thickBot="1">
      <c r="A3" s="820" t="s">
        <v>6</v>
      </c>
      <c r="B3" s="707" t="s">
        <v>7</v>
      </c>
      <c r="C3" s="820" t="s">
        <v>8</v>
      </c>
      <c r="D3" s="708" t="s">
        <v>510</v>
      </c>
      <c r="E3" s="709" t="s">
        <v>472</v>
      </c>
      <c r="F3" s="823" t="s">
        <v>473</v>
      </c>
      <c r="G3" s="823" t="s">
        <v>371</v>
      </c>
      <c r="H3" s="823" t="s">
        <v>463</v>
      </c>
      <c r="I3" s="823" t="s">
        <v>390</v>
      </c>
      <c r="J3" s="708" t="s">
        <v>431</v>
      </c>
      <c r="K3" s="708" t="s">
        <v>372</v>
      </c>
      <c r="L3" s="709" t="s">
        <v>458</v>
      </c>
      <c r="M3" s="823" t="s">
        <v>459</v>
      </c>
      <c r="N3" s="823" t="s">
        <v>374</v>
      </c>
      <c r="O3" s="708" t="s">
        <v>396</v>
      </c>
      <c r="P3" s="708" t="s">
        <v>389</v>
      </c>
      <c r="Q3" s="708" t="s">
        <v>504</v>
      </c>
      <c r="R3" s="708" t="s">
        <v>373</v>
      </c>
      <c r="S3" s="823" t="s">
        <v>376</v>
      </c>
      <c r="T3" s="823" t="s">
        <v>377</v>
      </c>
      <c r="U3" s="823" t="s">
        <v>460</v>
      </c>
      <c r="V3" s="823" t="s">
        <v>378</v>
      </c>
      <c r="W3" s="823" t="s">
        <v>402</v>
      </c>
      <c r="X3" s="823" t="s">
        <v>525</v>
      </c>
      <c r="Y3" s="823" t="s">
        <v>375</v>
      </c>
      <c r="Z3" s="823" t="s">
        <v>474</v>
      </c>
      <c r="AA3" s="823" t="s">
        <v>381</v>
      </c>
      <c r="AB3" s="820" t="s">
        <v>379</v>
      </c>
      <c r="AC3" s="820" t="s">
        <v>380</v>
      </c>
      <c r="AD3" s="820" t="s">
        <v>391</v>
      </c>
      <c r="AE3" s="820" t="s">
        <v>392</v>
      </c>
      <c r="AF3" s="820" t="s">
        <v>393</v>
      </c>
      <c r="AG3" s="820" t="s">
        <v>394</v>
      </c>
      <c r="AH3" s="967" t="s">
        <v>361</v>
      </c>
      <c r="AI3" s="968"/>
      <c r="AJ3" s="969"/>
      <c r="AK3" s="1008"/>
      <c r="AL3" s="967" t="s">
        <v>362</v>
      </c>
      <c r="AM3" s="968"/>
      <c r="AN3" s="969"/>
      <c r="AO3" s="1008"/>
      <c r="AP3" s="970" t="s">
        <v>363</v>
      </c>
      <c r="AQ3" s="971"/>
      <c r="AR3" s="971"/>
      <c r="AS3" s="971"/>
      <c r="AT3" s="972"/>
      <c r="AU3" s="1008"/>
      <c r="AV3" s="985" t="s">
        <v>18</v>
      </c>
      <c r="AW3" s="984"/>
      <c r="AX3" s="982" t="s">
        <v>19</v>
      </c>
      <c r="AY3" s="984"/>
      <c r="AZ3" s="982" t="s">
        <v>20</v>
      </c>
      <c r="BA3" s="983"/>
      <c r="BB3" s="986" t="s">
        <v>366</v>
      </c>
      <c r="BC3" s="987"/>
      <c r="BD3" s="988" t="s">
        <v>367</v>
      </c>
      <c r="BE3" s="989"/>
      <c r="BF3" s="823" t="s">
        <v>385</v>
      </c>
      <c r="BG3" s="823" t="s">
        <v>386</v>
      </c>
      <c r="BH3" s="826" t="s">
        <v>422</v>
      </c>
      <c r="BI3" s="997"/>
      <c r="BJ3" s="994"/>
      <c r="BK3" s="1009"/>
      <c r="BL3" s="1009"/>
      <c r="BM3" s="1009"/>
      <c r="BN3" s="965"/>
      <c r="BO3" s="965"/>
      <c r="BP3" s="962"/>
      <c r="BQ3" s="991"/>
      <c r="BR3" s="708" t="s">
        <v>433</v>
      </c>
      <c r="BS3" s="708" t="s">
        <v>434</v>
      </c>
      <c r="BT3" s="708" t="s">
        <v>435</v>
      </c>
      <c r="BU3" s="708" t="s">
        <v>436</v>
      </c>
      <c r="BV3" s="708" t="s">
        <v>437</v>
      </c>
      <c r="BW3" s="708" t="s">
        <v>438</v>
      </c>
      <c r="BX3" s="708" t="s">
        <v>439</v>
      </c>
      <c r="BY3" s="965"/>
      <c r="BZ3" s="962"/>
      <c r="CA3" s="965"/>
      <c r="CB3" s="962"/>
      <c r="CC3" s="965"/>
      <c r="CD3" s="962"/>
      <c r="CE3" s="965"/>
      <c r="CF3" s="962"/>
      <c r="CG3" s="965"/>
      <c r="CH3" s="962"/>
      <c r="CI3" s="965"/>
      <c r="CJ3" s="962"/>
      <c r="CK3" s="965"/>
      <c r="CL3" s="823" t="s">
        <v>524</v>
      </c>
      <c r="CM3" s="962"/>
    </row>
    <row r="4" spans="1:93" s="1007" customFormat="1" ht="23.25" customHeight="1" thickBot="1">
      <c r="A4" s="821"/>
      <c r="B4" s="820"/>
      <c r="C4" s="821"/>
      <c r="D4" s="710"/>
      <c r="E4" s="711"/>
      <c r="F4" s="824"/>
      <c r="G4" s="824"/>
      <c r="H4" s="824"/>
      <c r="I4" s="824"/>
      <c r="J4" s="711"/>
      <c r="K4" s="824"/>
      <c r="L4" s="824"/>
      <c r="M4" s="824"/>
      <c r="N4" s="824"/>
      <c r="O4" s="824"/>
      <c r="P4" s="824"/>
      <c r="Q4" s="824"/>
      <c r="R4" s="824"/>
      <c r="S4" s="712"/>
      <c r="T4" s="712"/>
      <c r="U4" s="712"/>
      <c r="V4" s="712"/>
      <c r="W4" s="712"/>
      <c r="X4" s="712"/>
      <c r="Y4" s="712"/>
      <c r="Z4" s="712"/>
      <c r="AA4" s="824"/>
      <c r="AB4" s="821"/>
      <c r="AC4" s="821"/>
      <c r="AD4" s="821"/>
      <c r="AE4" s="821"/>
      <c r="AF4" s="821"/>
      <c r="AG4" s="821"/>
      <c r="AH4" s="713" t="s">
        <v>397</v>
      </c>
      <c r="AI4" s="714" t="s">
        <v>21</v>
      </c>
      <c r="AJ4" s="715" t="s">
        <v>338</v>
      </c>
      <c r="AK4" s="1010"/>
      <c r="AL4" s="713" t="s">
        <v>397</v>
      </c>
      <c r="AM4" s="714" t="s">
        <v>21</v>
      </c>
      <c r="AN4" s="715" t="s">
        <v>338</v>
      </c>
      <c r="AO4" s="1010"/>
      <c r="AP4" s="713" t="s">
        <v>397</v>
      </c>
      <c r="AQ4" s="714" t="s">
        <v>21</v>
      </c>
      <c r="AR4" s="716" t="s">
        <v>338</v>
      </c>
      <c r="AS4" s="717" t="s">
        <v>398</v>
      </c>
      <c r="AT4" s="825" t="s">
        <v>399</v>
      </c>
      <c r="AU4" s="1010"/>
      <c r="AV4" s="718" t="s">
        <v>21</v>
      </c>
      <c r="AW4" s="715" t="s">
        <v>338</v>
      </c>
      <c r="AX4" s="714" t="s">
        <v>21</v>
      </c>
      <c r="AY4" s="715" t="s">
        <v>338</v>
      </c>
      <c r="AZ4" s="714" t="s">
        <v>21</v>
      </c>
      <c r="BA4" s="719" t="s">
        <v>338</v>
      </c>
      <c r="BB4" s="718" t="s">
        <v>21</v>
      </c>
      <c r="BC4" s="720" t="s">
        <v>338</v>
      </c>
      <c r="BD4" s="718" t="s">
        <v>21</v>
      </c>
      <c r="BE4" s="720" t="s">
        <v>338</v>
      </c>
      <c r="BF4" s="824"/>
      <c r="BG4" s="824"/>
      <c r="BH4" s="721"/>
      <c r="BI4" s="998"/>
      <c r="BJ4" s="995"/>
      <c r="BK4" s="1011"/>
      <c r="BL4" s="1011"/>
      <c r="BM4" s="1011"/>
      <c r="BN4" s="966"/>
      <c r="BO4" s="966"/>
      <c r="BP4" s="963"/>
      <c r="BQ4" s="992"/>
      <c r="BR4" s="1012"/>
      <c r="BS4" s="1012"/>
      <c r="BT4" s="1012"/>
      <c r="BU4" s="1012"/>
      <c r="BV4" s="1012"/>
      <c r="BW4" s="1012"/>
      <c r="BX4" s="1012"/>
      <c r="BY4" s="966"/>
      <c r="BZ4" s="963"/>
      <c r="CA4" s="966"/>
      <c r="CB4" s="963"/>
      <c r="CC4" s="966"/>
      <c r="CD4" s="963"/>
      <c r="CE4" s="966"/>
      <c r="CF4" s="963"/>
      <c r="CG4" s="966"/>
      <c r="CH4" s="963"/>
      <c r="CI4" s="966"/>
      <c r="CJ4" s="963"/>
      <c r="CK4" s="966"/>
      <c r="CL4" s="824"/>
      <c r="CM4" s="963"/>
    </row>
    <row r="5" spans="1:93" ht="15" thickBot="1">
      <c r="A5" s="672">
        <v>1</v>
      </c>
      <c r="B5" s="673">
        <v>2</v>
      </c>
      <c r="C5" s="675">
        <v>3</v>
      </c>
      <c r="D5" s="673">
        <v>4</v>
      </c>
      <c r="E5" s="675">
        <v>5</v>
      </c>
      <c r="F5" s="673">
        <v>6</v>
      </c>
      <c r="G5" s="675">
        <v>7</v>
      </c>
      <c r="H5" s="673">
        <v>8</v>
      </c>
      <c r="I5" s="675">
        <v>9</v>
      </c>
      <c r="J5" s="673">
        <v>10</v>
      </c>
      <c r="K5" s="673">
        <v>11</v>
      </c>
      <c r="L5" s="673">
        <v>12</v>
      </c>
      <c r="M5" s="673">
        <v>13</v>
      </c>
      <c r="N5" s="673">
        <v>14</v>
      </c>
      <c r="O5" s="673">
        <v>15</v>
      </c>
      <c r="P5" s="673">
        <v>16</v>
      </c>
      <c r="Q5" s="673">
        <v>17</v>
      </c>
      <c r="R5" s="673">
        <v>18</v>
      </c>
      <c r="S5" s="673">
        <v>19</v>
      </c>
      <c r="T5" s="673">
        <v>20</v>
      </c>
      <c r="U5" s="673">
        <v>21</v>
      </c>
      <c r="V5" s="673">
        <v>22</v>
      </c>
      <c r="W5" s="673">
        <v>23</v>
      </c>
      <c r="X5" s="673"/>
      <c r="Y5" s="673">
        <v>24</v>
      </c>
      <c r="Z5" s="673">
        <v>25</v>
      </c>
      <c r="AA5" s="673">
        <v>26</v>
      </c>
      <c r="AB5" s="673">
        <v>27</v>
      </c>
      <c r="AC5" s="673">
        <v>28</v>
      </c>
      <c r="AD5" s="673">
        <v>29</v>
      </c>
      <c r="AE5" s="673">
        <v>30</v>
      </c>
      <c r="AF5" s="673">
        <v>31</v>
      </c>
      <c r="AG5" s="673">
        <v>32</v>
      </c>
      <c r="AH5" s="673">
        <v>33</v>
      </c>
      <c r="AI5" s="673">
        <v>34</v>
      </c>
      <c r="AJ5" s="673">
        <v>35</v>
      </c>
      <c r="AK5" s="673">
        <v>36</v>
      </c>
      <c r="AL5" s="673">
        <v>37</v>
      </c>
      <c r="AM5" s="673">
        <v>38</v>
      </c>
      <c r="AN5" s="673">
        <v>39</v>
      </c>
      <c r="AO5" s="673">
        <v>40</v>
      </c>
      <c r="AP5" s="673">
        <v>41</v>
      </c>
      <c r="AQ5" s="673">
        <v>42</v>
      </c>
      <c r="AR5" s="673">
        <v>43</v>
      </c>
      <c r="AS5" s="673">
        <v>44</v>
      </c>
      <c r="AT5" s="673">
        <v>45</v>
      </c>
      <c r="AU5" s="673">
        <v>46</v>
      </c>
      <c r="AV5" s="697">
        <v>47</v>
      </c>
      <c r="AW5" s="673">
        <v>48</v>
      </c>
      <c r="AX5" s="697">
        <v>49</v>
      </c>
      <c r="AY5" s="673">
        <v>50</v>
      </c>
      <c r="AZ5" s="697">
        <v>51</v>
      </c>
      <c r="BA5" s="673">
        <v>52</v>
      </c>
      <c r="BB5" s="697">
        <v>53</v>
      </c>
      <c r="BC5" s="673">
        <v>54</v>
      </c>
      <c r="BD5" s="697">
        <v>55</v>
      </c>
      <c r="BE5" s="673">
        <v>56</v>
      </c>
      <c r="BF5" s="673">
        <v>57</v>
      </c>
      <c r="BG5" s="673">
        <v>58</v>
      </c>
      <c r="BH5" s="673">
        <v>59</v>
      </c>
      <c r="BI5" s="673">
        <v>60</v>
      </c>
      <c r="BJ5" s="673">
        <v>61</v>
      </c>
      <c r="BK5" s="673">
        <v>62</v>
      </c>
      <c r="BL5" s="673">
        <v>63</v>
      </c>
      <c r="BM5" s="673">
        <v>64</v>
      </c>
      <c r="BN5" s="673">
        <v>65</v>
      </c>
      <c r="BO5" s="673">
        <v>66</v>
      </c>
      <c r="BP5" s="698">
        <v>67</v>
      </c>
      <c r="BQ5" s="673">
        <v>68</v>
      </c>
      <c r="BR5" s="673">
        <v>69</v>
      </c>
      <c r="BS5" s="673">
        <v>70</v>
      </c>
      <c r="BT5" s="673">
        <v>71</v>
      </c>
      <c r="BU5" s="673">
        <v>72</v>
      </c>
      <c r="BV5" s="673">
        <v>73</v>
      </c>
      <c r="BW5" s="673">
        <v>74</v>
      </c>
      <c r="BX5" s="673">
        <v>75</v>
      </c>
      <c r="BY5" s="673">
        <v>76</v>
      </c>
      <c r="BZ5" s="698">
        <v>77</v>
      </c>
      <c r="CA5" s="673">
        <v>78</v>
      </c>
      <c r="CB5" s="698">
        <v>79</v>
      </c>
      <c r="CC5" s="673">
        <v>80</v>
      </c>
      <c r="CD5" s="698">
        <v>81</v>
      </c>
      <c r="CE5" s="673">
        <v>82</v>
      </c>
      <c r="CF5" s="698">
        <v>83</v>
      </c>
      <c r="CG5" s="673">
        <v>84</v>
      </c>
      <c r="CH5" s="698">
        <v>85</v>
      </c>
      <c r="CI5" s="673">
        <v>86</v>
      </c>
      <c r="CJ5" s="698">
        <v>87</v>
      </c>
      <c r="CK5" s="673">
        <v>88</v>
      </c>
      <c r="CL5" s="791"/>
      <c r="CM5" s="699">
        <v>89</v>
      </c>
    </row>
    <row r="6" spans="1:93">
      <c r="A6" s="589">
        <v>13073088</v>
      </c>
      <c r="B6" s="589">
        <v>301</v>
      </c>
      <c r="C6" s="589" t="s">
        <v>23</v>
      </c>
      <c r="D6" s="665">
        <v>59421</v>
      </c>
      <c r="E6" s="665">
        <v>1318000</v>
      </c>
      <c r="F6" s="817">
        <v>12869672.449999999</v>
      </c>
      <c r="G6" s="817">
        <v>11551672.449999999</v>
      </c>
      <c r="H6" s="817">
        <v>3550293.63</v>
      </c>
      <c r="I6" s="817">
        <v>9319378.8200000003</v>
      </c>
      <c r="J6" s="676">
        <v>1</v>
      </c>
      <c r="K6" s="677">
        <v>1</v>
      </c>
      <c r="L6" s="818">
        <v>-3710400</v>
      </c>
      <c r="M6" s="819" t="s">
        <v>165</v>
      </c>
      <c r="N6" s="819" t="e">
        <v>#VALUE!</v>
      </c>
      <c r="O6" s="677">
        <v>1</v>
      </c>
      <c r="P6" s="819" t="s">
        <v>165</v>
      </c>
      <c r="Q6" s="819" t="s">
        <v>208</v>
      </c>
      <c r="R6" s="677" t="e">
        <v>#VALUE!</v>
      </c>
      <c r="S6" s="817">
        <v>9418438.2799999993</v>
      </c>
      <c r="T6" s="817">
        <v>0</v>
      </c>
      <c r="U6" s="817">
        <v>9418438.2799999993</v>
      </c>
      <c r="V6" s="682">
        <v>1</v>
      </c>
      <c r="W6" s="827">
        <v>2013</v>
      </c>
      <c r="X6" s="829">
        <v>2013</v>
      </c>
      <c r="Y6" s="817" t="s">
        <v>165</v>
      </c>
      <c r="Z6" s="817" t="s">
        <v>165</v>
      </c>
      <c r="AA6" s="615" t="e">
        <f>Z6/D6</f>
        <v>#VALUE!</v>
      </c>
      <c r="AB6" s="1064">
        <v>1</v>
      </c>
      <c r="AC6" s="1064">
        <v>0</v>
      </c>
      <c r="AD6" s="1064">
        <v>1</v>
      </c>
      <c r="AE6" s="1064">
        <v>1</v>
      </c>
      <c r="AF6" s="1064">
        <v>0</v>
      </c>
      <c r="AG6" s="615"/>
      <c r="AH6" s="687">
        <v>3</v>
      </c>
      <c r="AI6" s="129">
        <v>22000</v>
      </c>
      <c r="AJ6" s="615">
        <v>20669.259999999998</v>
      </c>
      <c r="AK6" s="695">
        <v>1</v>
      </c>
      <c r="AL6" s="687">
        <v>545</v>
      </c>
      <c r="AM6" s="129">
        <v>7260000</v>
      </c>
      <c r="AN6" s="615">
        <v>7082361.7000000002</v>
      </c>
      <c r="AO6" s="695">
        <v>0</v>
      </c>
      <c r="AP6" s="687">
        <v>445</v>
      </c>
      <c r="AQ6" s="129">
        <v>17900000</v>
      </c>
      <c r="AR6" s="615">
        <v>18770955.890000001</v>
      </c>
      <c r="AS6" s="129">
        <v>1407900</v>
      </c>
      <c r="AT6" s="615">
        <v>1543011.72</v>
      </c>
      <c r="AU6" s="695">
        <v>0</v>
      </c>
      <c r="AV6" s="1013">
        <v>235000</v>
      </c>
      <c r="AW6" s="471">
        <v>224080.66</v>
      </c>
      <c r="AX6" s="1013">
        <v>500000</v>
      </c>
      <c r="AY6" s="471">
        <v>622196.03</v>
      </c>
      <c r="AZ6" s="1013">
        <v>63000</v>
      </c>
      <c r="BA6" s="471">
        <v>75990.42</v>
      </c>
      <c r="BB6" s="1013">
        <v>0</v>
      </c>
      <c r="BC6" s="471">
        <v>0</v>
      </c>
      <c r="BD6" s="1013">
        <v>0</v>
      </c>
      <c r="BE6" s="471">
        <v>0</v>
      </c>
      <c r="BF6" s="471">
        <v>16371450.220000001</v>
      </c>
      <c r="BG6" s="471">
        <v>4580167.2</v>
      </c>
      <c r="BH6" s="471">
        <v>2753610.51</v>
      </c>
      <c r="BI6" s="471">
        <v>41130969</v>
      </c>
      <c r="BJ6" s="471">
        <v>48036203.060000002</v>
      </c>
      <c r="BK6" s="471">
        <v>6905234.0600000024</v>
      </c>
      <c r="BL6" s="471">
        <v>20535263.84</v>
      </c>
      <c r="BM6" s="471">
        <v>25127587.309999999</v>
      </c>
      <c r="BN6" s="1014" t="s">
        <v>25</v>
      </c>
      <c r="BO6" s="615" t="s">
        <v>25</v>
      </c>
      <c r="BP6" s="1015">
        <v>0.11409999999999999</v>
      </c>
      <c r="BQ6" s="1013">
        <v>13966300</v>
      </c>
      <c r="BR6" s="1016">
        <v>0</v>
      </c>
      <c r="BS6" s="1016">
        <v>0</v>
      </c>
      <c r="BT6" s="1016">
        <v>1</v>
      </c>
      <c r="BU6" s="1016">
        <v>0</v>
      </c>
      <c r="BV6" s="1016">
        <v>1</v>
      </c>
      <c r="BW6" s="1016">
        <v>1</v>
      </c>
      <c r="BX6" s="1016">
        <v>1</v>
      </c>
      <c r="BY6" s="471" t="s">
        <v>25</v>
      </c>
      <c r="BZ6" s="1015">
        <v>0.1749</v>
      </c>
      <c r="CA6" s="471" t="s">
        <v>25</v>
      </c>
      <c r="CB6" s="1015">
        <v>0.17199999999999999</v>
      </c>
      <c r="CC6" s="615" t="s">
        <v>25</v>
      </c>
      <c r="CD6" s="1015">
        <v>0.1033</v>
      </c>
      <c r="CE6" s="615" t="s">
        <v>25</v>
      </c>
      <c r="CF6" s="1015">
        <v>9.69E-2</v>
      </c>
      <c r="CG6" s="615" t="s">
        <v>25</v>
      </c>
      <c r="CH6" s="1015">
        <v>0.11990000000000001</v>
      </c>
      <c r="CI6" s="615" t="s">
        <v>25</v>
      </c>
      <c r="CJ6" s="1015">
        <v>0.11509999999999999</v>
      </c>
      <c r="CK6" s="615" t="s">
        <v>25</v>
      </c>
      <c r="CL6" s="615" t="s">
        <v>25</v>
      </c>
      <c r="CM6" s="1015">
        <v>0.1159</v>
      </c>
    </row>
    <row r="7" spans="1:93">
      <c r="A7" s="582">
        <v>13073011</v>
      </c>
      <c r="B7" s="582">
        <v>311</v>
      </c>
      <c r="C7" s="582" t="s">
        <v>26</v>
      </c>
      <c r="D7" s="592">
        <v>5397</v>
      </c>
      <c r="E7" s="592">
        <v>-1856100</v>
      </c>
      <c r="F7" s="596">
        <v>2263379</v>
      </c>
      <c r="G7" s="817">
        <f>F7-E7</f>
        <v>4119479</v>
      </c>
      <c r="H7" s="817">
        <v>161544</v>
      </c>
      <c r="I7" s="817">
        <f>F7-H7</f>
        <v>2101835</v>
      </c>
      <c r="J7" s="676">
        <f>IF(I7&lt;0,0,1)</f>
        <v>1</v>
      </c>
      <c r="K7" s="678">
        <v>1</v>
      </c>
      <c r="L7" s="547">
        <v>1571600</v>
      </c>
      <c r="M7" s="549">
        <v>1571600</v>
      </c>
      <c r="N7" s="819">
        <f>M7-L7</f>
        <v>0</v>
      </c>
      <c r="O7" s="677">
        <f>IF(M7&lt;0,0,1)</f>
        <v>1</v>
      </c>
      <c r="P7" s="549">
        <v>3811685</v>
      </c>
      <c r="Q7" s="819">
        <f>M7+P7</f>
        <v>5383285</v>
      </c>
      <c r="R7" s="677">
        <f>IF(Q7&lt;0,0,1)</f>
        <v>1</v>
      </c>
      <c r="S7" s="596">
        <v>3760965</v>
      </c>
      <c r="T7" s="596">
        <v>1834175</v>
      </c>
      <c r="U7" s="817">
        <f>S7-T7</f>
        <v>1926790</v>
      </c>
      <c r="V7" s="682">
        <f>IF(BL7&lt;=0,0,1)</f>
        <v>0</v>
      </c>
      <c r="W7" s="683">
        <v>2016</v>
      </c>
      <c r="X7" s="683">
        <v>2015</v>
      </c>
      <c r="Y7" s="596">
        <v>36878467</v>
      </c>
      <c r="Z7" s="596">
        <v>1834175</v>
      </c>
      <c r="AA7" s="615">
        <f t="shared" ref="AA7:AA70" si="0">Z7/D7</f>
        <v>339.85084306095979</v>
      </c>
      <c r="AB7" s="1065">
        <v>0</v>
      </c>
      <c r="AC7" s="1065">
        <v>0</v>
      </c>
      <c r="AD7" s="1065">
        <v>0</v>
      </c>
      <c r="AE7" s="1065">
        <v>0</v>
      </c>
      <c r="AF7" s="1065">
        <v>0</v>
      </c>
      <c r="AG7" s="594"/>
      <c r="AH7" s="2">
        <v>3</v>
      </c>
      <c r="AI7" s="486">
        <v>1500</v>
      </c>
      <c r="AJ7" s="594">
        <v>2066</v>
      </c>
      <c r="AK7" s="695">
        <f>IF(AH7&lt;307%,1,0)</f>
        <v>1</v>
      </c>
      <c r="AL7" s="2">
        <v>4</v>
      </c>
      <c r="AM7" s="486">
        <v>1400000</v>
      </c>
      <c r="AN7" s="594">
        <v>1322927</v>
      </c>
      <c r="AO7" s="695">
        <f>IF(AL7&lt;396,1,0)</f>
        <v>1</v>
      </c>
      <c r="AP7" s="2">
        <v>3.8</v>
      </c>
      <c r="AQ7" s="486">
        <v>3400000</v>
      </c>
      <c r="AR7" s="594">
        <v>5121308</v>
      </c>
      <c r="AS7" s="486">
        <v>304000</v>
      </c>
      <c r="AT7" s="594">
        <v>367875</v>
      </c>
      <c r="AU7" s="695">
        <f>IF(AP7&lt;348,1,0)</f>
        <v>1</v>
      </c>
      <c r="AV7" s="776">
        <v>13000</v>
      </c>
      <c r="AW7" s="408">
        <v>14815</v>
      </c>
      <c r="AX7" s="776">
        <v>25000</v>
      </c>
      <c r="AY7" s="408">
        <v>12650</v>
      </c>
      <c r="AZ7" s="776">
        <v>250000</v>
      </c>
      <c r="BA7" s="408">
        <v>416885</v>
      </c>
      <c r="BB7" s="776"/>
      <c r="BC7" s="408"/>
      <c r="BD7" s="776"/>
      <c r="BE7" s="408"/>
      <c r="BF7" s="408"/>
      <c r="BG7" s="408"/>
      <c r="BH7" s="408">
        <v>179295</v>
      </c>
      <c r="BI7" s="408"/>
      <c r="BJ7" s="408"/>
      <c r="BK7" s="471">
        <f>BJ7-BI7</f>
        <v>0</v>
      </c>
      <c r="BL7" s="408"/>
      <c r="BM7" s="408"/>
      <c r="BN7" s="1014" t="s">
        <v>25</v>
      </c>
      <c r="BO7" s="615" t="s">
        <v>25</v>
      </c>
      <c r="BP7" s="777"/>
      <c r="BQ7" s="776"/>
      <c r="BR7" s="410">
        <v>1</v>
      </c>
      <c r="BS7" s="410">
        <v>1</v>
      </c>
      <c r="BT7" s="410">
        <v>1</v>
      </c>
      <c r="BU7" s="410">
        <v>1</v>
      </c>
      <c r="BV7" s="410">
        <v>1</v>
      </c>
      <c r="BW7" s="410">
        <v>1</v>
      </c>
      <c r="BX7" s="410">
        <v>1</v>
      </c>
      <c r="BY7" s="471" t="s">
        <v>25</v>
      </c>
      <c r="BZ7" s="777"/>
      <c r="CA7" s="471" t="s">
        <v>25</v>
      </c>
      <c r="CB7" s="777"/>
      <c r="CC7" s="615" t="s">
        <v>25</v>
      </c>
      <c r="CD7" s="777"/>
      <c r="CE7" s="615" t="s">
        <v>25</v>
      </c>
      <c r="CF7" s="777"/>
      <c r="CG7" s="615" t="s">
        <v>25</v>
      </c>
      <c r="CH7" s="777"/>
      <c r="CI7" s="615" t="s">
        <v>25</v>
      </c>
      <c r="CJ7" s="777"/>
      <c r="CK7" s="615" t="s">
        <v>25</v>
      </c>
      <c r="CL7" s="615" t="s">
        <v>25</v>
      </c>
      <c r="CM7" s="777"/>
    </row>
    <row r="8" spans="1:93">
      <c r="A8" s="582">
        <v>13073035</v>
      </c>
      <c r="B8" s="582">
        <v>312</v>
      </c>
      <c r="C8" s="582" t="s">
        <v>27</v>
      </c>
      <c r="D8" s="666">
        <v>9572</v>
      </c>
      <c r="E8" s="666">
        <v>-1786186</v>
      </c>
      <c r="F8" s="596">
        <v>-800094.02</v>
      </c>
      <c r="G8" s="817">
        <v>986091.98</v>
      </c>
      <c r="H8" s="817">
        <v>430093.92</v>
      </c>
      <c r="I8" s="817">
        <v>-1230187.94</v>
      </c>
      <c r="J8" s="676">
        <v>0</v>
      </c>
      <c r="K8" s="679">
        <v>1</v>
      </c>
      <c r="L8" s="572">
        <v>-3083007</v>
      </c>
      <c r="M8" s="573">
        <v>-743138.43</v>
      </c>
      <c r="N8" s="819">
        <v>2339868.5699999998</v>
      </c>
      <c r="O8" s="677">
        <v>0</v>
      </c>
      <c r="P8" s="573">
        <v>-8813371</v>
      </c>
      <c r="Q8" s="819">
        <v>-8813371</v>
      </c>
      <c r="R8" s="677">
        <v>0</v>
      </c>
      <c r="S8" s="596">
        <v>2594270</v>
      </c>
      <c r="T8" s="596">
        <v>0</v>
      </c>
      <c r="U8" s="817">
        <v>1503961</v>
      </c>
      <c r="V8" s="682">
        <f t="shared" ref="V8:V10" si="1">IF(BL8&lt;=0,0,1)</f>
        <v>0</v>
      </c>
      <c r="W8" s="683">
        <v>2018</v>
      </c>
      <c r="X8" s="683">
        <v>2019</v>
      </c>
      <c r="Y8" s="596">
        <v>49320480</v>
      </c>
      <c r="Z8" s="646">
        <v>6105317</v>
      </c>
      <c r="AA8" s="615">
        <f t="shared" si="0"/>
        <v>637.83086084412867</v>
      </c>
      <c r="AB8" s="679">
        <v>0</v>
      </c>
      <c r="AC8" s="679">
        <v>0</v>
      </c>
      <c r="AD8" s="679">
        <v>0</v>
      </c>
      <c r="AE8" s="679">
        <v>0</v>
      </c>
      <c r="AF8" s="679">
        <v>0</v>
      </c>
      <c r="AG8" s="594"/>
      <c r="AH8" s="688">
        <v>3.4</v>
      </c>
      <c r="AI8" s="486">
        <v>50500</v>
      </c>
      <c r="AJ8" s="594">
        <v>45318</v>
      </c>
      <c r="AK8" s="695">
        <v>0</v>
      </c>
      <c r="AL8" s="688">
        <v>3.6</v>
      </c>
      <c r="AM8" s="486">
        <v>925000</v>
      </c>
      <c r="AN8" s="594">
        <v>921486</v>
      </c>
      <c r="AO8" s="695">
        <v>1</v>
      </c>
      <c r="AP8" s="688">
        <v>3.4</v>
      </c>
      <c r="AQ8" s="486">
        <v>2300000</v>
      </c>
      <c r="AR8" s="594">
        <v>2223413</v>
      </c>
      <c r="AS8" s="486">
        <v>236800</v>
      </c>
      <c r="AT8" s="594">
        <v>224379.75</v>
      </c>
      <c r="AU8" s="695">
        <v>1</v>
      </c>
      <c r="AV8" s="776">
        <v>30800</v>
      </c>
      <c r="AW8" s="408">
        <v>32040</v>
      </c>
      <c r="AX8" s="776">
        <v>22300</v>
      </c>
      <c r="AY8" s="408">
        <v>22200</v>
      </c>
      <c r="AZ8" s="776">
        <v>0</v>
      </c>
      <c r="BA8" s="408">
        <v>0</v>
      </c>
      <c r="BB8" s="776">
        <v>0</v>
      </c>
      <c r="BC8" s="408">
        <v>0</v>
      </c>
      <c r="BD8" s="776">
        <v>0</v>
      </c>
      <c r="BE8" s="408">
        <v>0</v>
      </c>
      <c r="BF8" s="408"/>
      <c r="BG8" s="408"/>
      <c r="BH8" s="408">
        <v>409929</v>
      </c>
      <c r="BI8" s="408"/>
      <c r="BJ8" s="408">
        <v>6106783</v>
      </c>
      <c r="BK8" s="471">
        <f t="shared" ref="BK8:BK10" si="2">BJ8-BI8</f>
        <v>6106783</v>
      </c>
      <c r="BL8" s="408"/>
      <c r="BM8" s="408"/>
      <c r="BN8" s="1014" t="s">
        <v>25</v>
      </c>
      <c r="BO8" s="615" t="s">
        <v>25</v>
      </c>
      <c r="BP8" s="1017">
        <v>0.222</v>
      </c>
      <c r="BQ8" s="1018">
        <v>3911000</v>
      </c>
      <c r="BR8" s="410">
        <v>0</v>
      </c>
      <c r="BS8" s="410">
        <v>0</v>
      </c>
      <c r="BT8" s="410">
        <v>0</v>
      </c>
      <c r="BU8" s="410">
        <v>1</v>
      </c>
      <c r="BV8" s="410">
        <v>1</v>
      </c>
      <c r="BW8" s="410">
        <v>1</v>
      </c>
      <c r="BX8" s="410">
        <v>0</v>
      </c>
      <c r="BY8" s="471" t="s">
        <v>25</v>
      </c>
      <c r="BZ8" s="1017">
        <v>0.25</v>
      </c>
      <c r="CA8" s="471" t="s">
        <v>25</v>
      </c>
      <c r="CB8" s="1017">
        <v>0.222</v>
      </c>
      <c r="CC8" s="615" t="s">
        <v>25</v>
      </c>
      <c r="CD8" s="1017">
        <v>0.218</v>
      </c>
      <c r="CE8" s="615" t="s">
        <v>25</v>
      </c>
      <c r="CF8" s="1017">
        <v>0.222</v>
      </c>
      <c r="CG8" s="615" t="s">
        <v>25</v>
      </c>
      <c r="CH8" s="1017">
        <v>0.22600000000000001</v>
      </c>
      <c r="CI8" s="615" t="s">
        <v>25</v>
      </c>
      <c r="CJ8" s="1017">
        <v>0.222</v>
      </c>
      <c r="CK8" s="615" t="s">
        <v>25</v>
      </c>
      <c r="CL8" s="615" t="s">
        <v>25</v>
      </c>
      <c r="CM8" s="1017">
        <v>0.19600000000000001</v>
      </c>
    </row>
    <row r="9" spans="1:93">
      <c r="A9" s="582">
        <v>13073055</v>
      </c>
      <c r="B9" s="582">
        <v>313</v>
      </c>
      <c r="C9" s="582" t="s">
        <v>29</v>
      </c>
      <c r="D9" s="592">
        <v>4563</v>
      </c>
      <c r="E9" s="594">
        <v>-636500</v>
      </c>
      <c r="F9" s="594">
        <v>597666.73</v>
      </c>
      <c r="G9" s="817">
        <f>F9-E9</f>
        <v>1234166.73</v>
      </c>
      <c r="H9" s="615">
        <v>253520.4</v>
      </c>
      <c r="I9" s="817">
        <f>F9-H9</f>
        <v>344146.32999999996</v>
      </c>
      <c r="J9" s="676">
        <v>1</v>
      </c>
      <c r="K9" s="678">
        <v>1</v>
      </c>
      <c r="L9" s="547">
        <v>-247500</v>
      </c>
      <c r="M9" s="549">
        <v>366985</v>
      </c>
      <c r="N9" s="819">
        <f>M9-L9</f>
        <v>614485</v>
      </c>
      <c r="O9" s="677">
        <v>1</v>
      </c>
      <c r="P9" s="819">
        <v>4052540.24</v>
      </c>
      <c r="Q9" s="775">
        <v>3805028</v>
      </c>
      <c r="R9" s="677">
        <v>1</v>
      </c>
      <c r="S9" s="594">
        <v>2544759.6</v>
      </c>
      <c r="T9" s="594">
        <v>0</v>
      </c>
      <c r="U9" s="615">
        <f t="shared" ref="U9" si="3">S9-T9</f>
        <v>2544759.6</v>
      </c>
      <c r="V9" s="682">
        <f t="shared" si="1"/>
        <v>0</v>
      </c>
      <c r="W9" s="683">
        <v>2018</v>
      </c>
      <c r="X9" s="683">
        <v>2018</v>
      </c>
      <c r="Y9" s="594">
        <v>15579012</v>
      </c>
      <c r="Z9" s="594">
        <v>2638511</v>
      </c>
      <c r="AA9" s="615">
        <f t="shared" si="0"/>
        <v>578.2404120096428</v>
      </c>
      <c r="AB9" s="1066">
        <v>1</v>
      </c>
      <c r="AC9" s="1066">
        <v>0</v>
      </c>
      <c r="AD9" s="1066">
        <v>0</v>
      </c>
      <c r="AE9" s="1066">
        <v>0</v>
      </c>
      <c r="AF9" s="1066">
        <v>0</v>
      </c>
      <c r="AG9" s="594">
        <v>0</v>
      </c>
      <c r="AH9" s="499">
        <v>3.8</v>
      </c>
      <c r="AI9" s="486">
        <v>111000</v>
      </c>
      <c r="AJ9" s="594">
        <v>111018.14</v>
      </c>
      <c r="AK9" s="695">
        <v>0</v>
      </c>
      <c r="AL9" s="499">
        <v>3.8</v>
      </c>
      <c r="AM9" s="486">
        <v>382300</v>
      </c>
      <c r="AN9" s="594">
        <v>392123.7</v>
      </c>
      <c r="AO9" s="695">
        <v>1</v>
      </c>
      <c r="AP9" s="499">
        <v>3.3</v>
      </c>
      <c r="AQ9" s="486">
        <v>2950000</v>
      </c>
      <c r="AR9" s="594">
        <v>3339065</v>
      </c>
      <c r="AS9" s="486">
        <v>323100</v>
      </c>
      <c r="AT9" s="594">
        <v>350225</v>
      </c>
      <c r="AU9" s="695">
        <v>1</v>
      </c>
      <c r="AV9" s="776">
        <v>25000</v>
      </c>
      <c r="AW9" s="408">
        <v>25841</v>
      </c>
      <c r="AX9" s="776">
        <v>1300</v>
      </c>
      <c r="AY9" s="408">
        <v>1581</v>
      </c>
      <c r="AZ9" s="776"/>
      <c r="BA9" s="408"/>
      <c r="BB9" s="776"/>
      <c r="BC9" s="408"/>
      <c r="BD9" s="776"/>
      <c r="BE9" s="408"/>
      <c r="BF9" s="408"/>
      <c r="BG9" s="408"/>
      <c r="BH9" s="408">
        <v>203090</v>
      </c>
      <c r="BI9" s="408"/>
      <c r="BJ9" s="408">
        <v>5629691.3099999996</v>
      </c>
      <c r="BK9" s="471">
        <f t="shared" si="2"/>
        <v>5629691.3099999996</v>
      </c>
      <c r="BL9" s="408"/>
      <c r="BM9" s="408"/>
      <c r="BN9" s="1014" t="s">
        <v>25</v>
      </c>
      <c r="BO9" s="615" t="s">
        <v>25</v>
      </c>
      <c r="BP9" s="777">
        <v>3.9600000000000003E-2</v>
      </c>
      <c r="BQ9" s="776">
        <v>310700</v>
      </c>
      <c r="BR9" s="410">
        <v>1</v>
      </c>
      <c r="BS9" s="410">
        <v>1</v>
      </c>
      <c r="BT9" s="410">
        <v>0</v>
      </c>
      <c r="BU9" s="410">
        <v>0</v>
      </c>
      <c r="BV9" s="410">
        <v>1</v>
      </c>
      <c r="BW9" s="410">
        <v>0</v>
      </c>
      <c r="BX9" s="410">
        <v>0</v>
      </c>
      <c r="BY9" s="471" t="s">
        <v>25</v>
      </c>
      <c r="BZ9" s="470">
        <v>1.4999999999999999E-2</v>
      </c>
      <c r="CA9" s="471" t="s">
        <v>25</v>
      </c>
      <c r="CB9" s="470">
        <v>2.1999999999999999E-2</v>
      </c>
      <c r="CC9" s="615" t="s">
        <v>25</v>
      </c>
      <c r="CD9" s="470">
        <v>2.4799999999999999E-2</v>
      </c>
      <c r="CE9" s="615" t="s">
        <v>25</v>
      </c>
      <c r="CF9" s="470">
        <v>2.64E-2</v>
      </c>
      <c r="CG9" s="615" t="s">
        <v>25</v>
      </c>
      <c r="CH9" s="470">
        <v>3.9100000000000003E-2</v>
      </c>
      <c r="CI9" s="615" t="s">
        <v>25</v>
      </c>
      <c r="CJ9" s="470">
        <v>2.5399999999999999E-2</v>
      </c>
      <c r="CK9" s="615" t="s">
        <v>25</v>
      </c>
      <c r="CL9" s="615" t="s">
        <v>25</v>
      </c>
      <c r="CM9" s="470">
        <v>2.2100000000000002E-2</v>
      </c>
    </row>
    <row r="10" spans="1:93">
      <c r="A10" s="582">
        <v>13073070</v>
      </c>
      <c r="B10" s="582">
        <v>314</v>
      </c>
      <c r="C10" s="582" t="s">
        <v>30</v>
      </c>
      <c r="D10" s="592">
        <v>4364</v>
      </c>
      <c r="E10" s="592">
        <v>-93800</v>
      </c>
      <c r="F10" s="596">
        <v>736259.16</v>
      </c>
      <c r="G10" s="817">
        <f>F10-E10</f>
        <v>830059.16</v>
      </c>
      <c r="H10" s="817">
        <v>205800</v>
      </c>
      <c r="I10" s="817">
        <f>F10-H10</f>
        <v>530459.16</v>
      </c>
      <c r="J10" s="676">
        <v>1</v>
      </c>
      <c r="K10" s="678">
        <v>0</v>
      </c>
      <c r="L10" s="547">
        <v>-338300</v>
      </c>
      <c r="M10" s="549">
        <v>-338300</v>
      </c>
      <c r="N10" s="819">
        <f>M10-L10</f>
        <v>0</v>
      </c>
      <c r="O10" s="677">
        <v>0</v>
      </c>
      <c r="P10" s="549" t="s">
        <v>214</v>
      </c>
      <c r="Q10" s="819" t="s">
        <v>214</v>
      </c>
      <c r="R10" s="1026">
        <v>1</v>
      </c>
      <c r="S10" s="596">
        <v>41026.6</v>
      </c>
      <c r="T10" s="596">
        <v>1359993.11</v>
      </c>
      <c r="U10" s="817">
        <v>-1318966.51</v>
      </c>
      <c r="V10" s="682">
        <f t="shared" si="1"/>
        <v>0</v>
      </c>
      <c r="W10" s="683">
        <v>2016</v>
      </c>
      <c r="X10" s="683">
        <v>2014</v>
      </c>
      <c r="Y10" s="596">
        <v>18206000</v>
      </c>
      <c r="Z10" s="596">
        <v>3645727.38</v>
      </c>
      <c r="AA10" s="615">
        <f t="shared" si="0"/>
        <v>835.40957378551786</v>
      </c>
      <c r="AB10" s="1065">
        <v>1</v>
      </c>
      <c r="AC10" s="1065">
        <v>0</v>
      </c>
      <c r="AD10" s="1065">
        <v>0</v>
      </c>
      <c r="AE10" s="1065">
        <v>1</v>
      </c>
      <c r="AF10" s="1065">
        <v>0</v>
      </c>
      <c r="AG10" s="594">
        <v>0</v>
      </c>
      <c r="AH10" s="2">
        <v>4</v>
      </c>
      <c r="AI10" s="486">
        <v>60000</v>
      </c>
      <c r="AJ10" s="594">
        <v>60790.94</v>
      </c>
      <c r="AK10" s="695">
        <v>0</v>
      </c>
      <c r="AL10" s="2">
        <v>4.9000000000000004</v>
      </c>
      <c r="AM10" s="486">
        <v>606500</v>
      </c>
      <c r="AN10" s="594">
        <v>618029.09</v>
      </c>
      <c r="AO10" s="695">
        <v>0</v>
      </c>
      <c r="AP10" s="2">
        <v>3.8</v>
      </c>
      <c r="AQ10" s="486">
        <v>550000</v>
      </c>
      <c r="AR10" s="594">
        <v>929394.37</v>
      </c>
      <c r="AS10" s="486">
        <v>50700</v>
      </c>
      <c r="AT10" s="594">
        <v>86085.09</v>
      </c>
      <c r="AU10" s="695">
        <v>0</v>
      </c>
      <c r="AV10" s="776">
        <v>22000</v>
      </c>
      <c r="AW10" s="408">
        <v>24022.35</v>
      </c>
      <c r="AX10" s="776">
        <v>0</v>
      </c>
      <c r="AY10" s="408">
        <v>0</v>
      </c>
      <c r="AZ10" s="776">
        <v>38000</v>
      </c>
      <c r="BA10" s="408">
        <v>39512.5</v>
      </c>
      <c r="BB10" s="776" t="s">
        <v>519</v>
      </c>
      <c r="BC10" s="408"/>
      <c r="BD10" s="776" t="s">
        <v>519</v>
      </c>
      <c r="BE10" s="408"/>
      <c r="BF10" s="408"/>
      <c r="BG10" s="408"/>
      <c r="BH10" s="408">
        <v>183410.67</v>
      </c>
      <c r="BI10" s="408"/>
      <c r="BJ10" s="408">
        <v>3217495.52</v>
      </c>
      <c r="BK10" s="471">
        <f t="shared" si="2"/>
        <v>3217495.52</v>
      </c>
      <c r="BL10" s="408"/>
      <c r="BM10" s="408"/>
      <c r="BN10" s="1014" t="s">
        <v>25</v>
      </c>
      <c r="BO10" s="615" t="s">
        <v>25</v>
      </c>
      <c r="BP10" s="777">
        <v>1.0683E-2</v>
      </c>
      <c r="BQ10" s="776">
        <v>63700</v>
      </c>
      <c r="BR10" s="410">
        <v>0</v>
      </c>
      <c r="BS10" s="410">
        <v>0</v>
      </c>
      <c r="BT10" s="410">
        <v>0</v>
      </c>
      <c r="BU10" s="410">
        <v>0</v>
      </c>
      <c r="BV10" s="410">
        <v>1</v>
      </c>
      <c r="BW10" s="410">
        <v>1</v>
      </c>
      <c r="BX10" s="410">
        <v>1</v>
      </c>
      <c r="BY10" s="471" t="s">
        <v>25</v>
      </c>
      <c r="BZ10" s="777" t="s">
        <v>208</v>
      </c>
      <c r="CA10" s="471" t="s">
        <v>25</v>
      </c>
      <c r="CB10" s="777">
        <v>1.2200000000000001E-2</v>
      </c>
      <c r="CC10" s="615" t="s">
        <v>25</v>
      </c>
      <c r="CD10" s="777" t="s">
        <v>208</v>
      </c>
      <c r="CE10" s="615" t="s">
        <v>25</v>
      </c>
      <c r="CF10" s="777">
        <v>1.5299999999999999E-2</v>
      </c>
      <c r="CG10" s="615" t="s">
        <v>25</v>
      </c>
      <c r="CH10" s="777">
        <v>1.0999999999999999E-2</v>
      </c>
      <c r="CI10" s="615" t="s">
        <v>25</v>
      </c>
      <c r="CJ10" s="777" t="s">
        <v>294</v>
      </c>
      <c r="CK10" s="615" t="s">
        <v>25</v>
      </c>
      <c r="CL10" s="615" t="s">
        <v>25</v>
      </c>
      <c r="CM10" s="777">
        <v>1.0862999999999999E-2</v>
      </c>
    </row>
    <row r="11" spans="1:93">
      <c r="A11" s="582">
        <v>13073080</v>
      </c>
      <c r="B11" s="582">
        <v>315</v>
      </c>
      <c r="C11" s="582" t="s">
        <v>31</v>
      </c>
      <c r="D11" s="592">
        <v>9320</v>
      </c>
      <c r="E11" s="592">
        <v>-1827700</v>
      </c>
      <c r="F11" s="596">
        <v>1389534.9</v>
      </c>
      <c r="G11" s="817">
        <v>3217234.9</v>
      </c>
      <c r="H11" s="817">
        <v>757524.82</v>
      </c>
      <c r="I11" s="817">
        <v>632010.07999999996</v>
      </c>
      <c r="J11" s="676">
        <v>1</v>
      </c>
      <c r="K11" s="678">
        <v>1</v>
      </c>
      <c r="L11" s="547">
        <v>-2623200</v>
      </c>
      <c r="M11" s="549">
        <v>2705196</v>
      </c>
      <c r="N11" s="819">
        <v>5328396</v>
      </c>
      <c r="O11" s="677">
        <v>1</v>
      </c>
      <c r="P11" s="549">
        <v>7210301.4900000002</v>
      </c>
      <c r="Q11" s="1000">
        <v>9915498.1600000001</v>
      </c>
      <c r="R11" s="677">
        <v>1</v>
      </c>
      <c r="S11" s="596">
        <v>389722.56</v>
      </c>
      <c r="T11" s="596">
        <v>88451.78</v>
      </c>
      <c r="U11" s="817">
        <v>301270.78000000003</v>
      </c>
      <c r="V11" s="682">
        <v>0</v>
      </c>
      <c r="W11" s="683">
        <v>2018</v>
      </c>
      <c r="X11" s="683">
        <v>2018</v>
      </c>
      <c r="Y11" s="596">
        <v>20578052</v>
      </c>
      <c r="Z11" s="599">
        <v>10359536.08</v>
      </c>
      <c r="AA11" s="615">
        <f t="shared" si="0"/>
        <v>1111.5382060085838</v>
      </c>
      <c r="AB11" s="1065">
        <v>1</v>
      </c>
      <c r="AC11" s="1065">
        <v>0</v>
      </c>
      <c r="AD11" s="1065">
        <v>0</v>
      </c>
      <c r="AE11" s="1065">
        <v>0</v>
      </c>
      <c r="AF11" s="1065">
        <v>0</v>
      </c>
      <c r="AG11" s="594">
        <v>0</v>
      </c>
      <c r="AH11" s="2">
        <v>2.5499999999999998</v>
      </c>
      <c r="AI11" s="486">
        <v>10000</v>
      </c>
      <c r="AJ11" s="594">
        <v>9036.74</v>
      </c>
      <c r="AK11" s="695">
        <v>1</v>
      </c>
      <c r="AL11" s="2">
        <v>3.8</v>
      </c>
      <c r="AM11" s="486">
        <v>937400</v>
      </c>
      <c r="AN11" s="594">
        <v>1024446.86</v>
      </c>
      <c r="AO11" s="695">
        <v>1</v>
      </c>
      <c r="AP11" s="2">
        <v>3.7</v>
      </c>
      <c r="AQ11" s="486">
        <v>5800000</v>
      </c>
      <c r="AR11" s="594">
        <v>7368926.2999999998</v>
      </c>
      <c r="AS11" s="486">
        <v>548700</v>
      </c>
      <c r="AT11" s="594">
        <v>657599.39</v>
      </c>
      <c r="AU11" s="695">
        <v>1</v>
      </c>
      <c r="AV11" s="776">
        <v>23000</v>
      </c>
      <c r="AW11" s="408">
        <v>27479.54</v>
      </c>
      <c r="AX11" s="776">
        <v>35000</v>
      </c>
      <c r="AY11" s="408">
        <v>43537.7</v>
      </c>
      <c r="AZ11" s="776">
        <v>0</v>
      </c>
      <c r="BA11" s="408">
        <v>0</v>
      </c>
      <c r="BB11" s="776">
        <v>75000</v>
      </c>
      <c r="BC11" s="408">
        <v>76925.42</v>
      </c>
      <c r="BD11" s="776">
        <v>280000</v>
      </c>
      <c r="BE11" s="408">
        <v>315643.44</v>
      </c>
      <c r="BF11" s="408"/>
      <c r="BG11" s="408"/>
      <c r="BH11" s="408">
        <v>363300</v>
      </c>
      <c r="BI11" s="408"/>
      <c r="BJ11" s="408">
        <v>363376.93</v>
      </c>
      <c r="BK11" s="471">
        <v>363376.93</v>
      </c>
      <c r="BL11" s="408"/>
      <c r="BM11" s="408"/>
      <c r="BN11" s="1014" t="s">
        <v>25</v>
      </c>
      <c r="BO11" s="615" t="s">
        <v>25</v>
      </c>
      <c r="BP11" s="777">
        <v>4.1000000000000002E-2</v>
      </c>
      <c r="BQ11" s="776">
        <v>786000</v>
      </c>
      <c r="BR11" s="410">
        <v>1</v>
      </c>
      <c r="BS11" s="410">
        <v>1</v>
      </c>
      <c r="BT11" s="410">
        <v>1</v>
      </c>
      <c r="BU11" s="410">
        <v>1</v>
      </c>
      <c r="BV11" s="410">
        <v>1</v>
      </c>
      <c r="BW11" s="410">
        <v>1</v>
      </c>
      <c r="BX11" s="410">
        <v>1</v>
      </c>
      <c r="BY11" s="471" t="s">
        <v>25</v>
      </c>
      <c r="BZ11" s="777" t="s">
        <v>208</v>
      </c>
      <c r="CA11" s="471" t="s">
        <v>25</v>
      </c>
      <c r="CB11" s="777" t="s">
        <v>208</v>
      </c>
      <c r="CC11" s="615" t="s">
        <v>25</v>
      </c>
      <c r="CD11" s="777">
        <v>3.7999999999999999E-2</v>
      </c>
      <c r="CE11" s="615" t="s">
        <v>25</v>
      </c>
      <c r="CF11" s="777">
        <v>4.4999999999999998E-2</v>
      </c>
      <c r="CG11" s="615" t="s">
        <v>25</v>
      </c>
      <c r="CH11" s="777">
        <v>3.7999999999999999E-2</v>
      </c>
      <c r="CI11" s="615" t="s">
        <v>25</v>
      </c>
      <c r="CJ11" s="777">
        <v>0.04</v>
      </c>
      <c r="CK11" s="615" t="s">
        <v>25</v>
      </c>
      <c r="CL11" s="615" t="s">
        <v>25</v>
      </c>
      <c r="CM11" s="777">
        <v>0.03</v>
      </c>
    </row>
    <row r="12" spans="1:93">
      <c r="A12" s="582">
        <v>13073089</v>
      </c>
      <c r="B12" s="582">
        <v>316</v>
      </c>
      <c r="C12" s="582" t="s">
        <v>33</v>
      </c>
      <c r="D12" s="592">
        <v>3991</v>
      </c>
      <c r="E12" s="592">
        <v>-469000</v>
      </c>
      <c r="F12" s="596">
        <v>35768.370000000003</v>
      </c>
      <c r="G12" s="817">
        <v>504768.37</v>
      </c>
      <c r="H12" s="817">
        <v>38521.24</v>
      </c>
      <c r="I12" s="817">
        <v>-2752.8699999999953</v>
      </c>
      <c r="J12" s="676">
        <v>0</v>
      </c>
      <c r="K12" s="678">
        <v>1</v>
      </c>
      <c r="L12" s="547">
        <v>-853200</v>
      </c>
      <c r="M12" s="549">
        <v>-240677.09</v>
      </c>
      <c r="N12" s="819">
        <v>612522.91</v>
      </c>
      <c r="O12" s="677">
        <v>0</v>
      </c>
      <c r="P12" s="549">
        <v>9461.2199999999993</v>
      </c>
      <c r="Q12" s="819">
        <v>-231215.87</v>
      </c>
      <c r="R12" s="677">
        <v>0</v>
      </c>
      <c r="S12" s="596">
        <v>1177575.27</v>
      </c>
      <c r="T12" s="596">
        <v>0</v>
      </c>
      <c r="U12" s="817">
        <v>1177575.27</v>
      </c>
      <c r="V12" s="682">
        <v>0</v>
      </c>
      <c r="W12" s="683">
        <v>2018</v>
      </c>
      <c r="X12" s="683">
        <v>2018</v>
      </c>
      <c r="Y12" s="596">
        <v>19786651.050000001</v>
      </c>
      <c r="Z12" s="596">
        <v>39038.92</v>
      </c>
      <c r="AA12" s="615">
        <f t="shared" si="0"/>
        <v>9.7817389125532443</v>
      </c>
      <c r="AB12" s="1065">
        <v>0</v>
      </c>
      <c r="AC12" s="1065">
        <v>0</v>
      </c>
      <c r="AD12" s="1065">
        <v>0</v>
      </c>
      <c r="AE12" s="1065">
        <v>0</v>
      </c>
      <c r="AF12" s="1065">
        <v>0</v>
      </c>
      <c r="AG12" s="594">
        <v>0</v>
      </c>
      <c r="AH12" s="2">
        <v>3</v>
      </c>
      <c r="AI12" s="486">
        <v>150000</v>
      </c>
      <c r="AJ12" s="594">
        <v>153358.32</v>
      </c>
      <c r="AK12" s="695">
        <v>1</v>
      </c>
      <c r="AL12" s="2">
        <v>3.5</v>
      </c>
      <c r="AM12" s="486">
        <v>280000</v>
      </c>
      <c r="AN12" s="594">
        <v>297144.36</v>
      </c>
      <c r="AO12" s="695">
        <v>1</v>
      </c>
      <c r="AP12" s="2">
        <v>2.5</v>
      </c>
      <c r="AQ12" s="486">
        <v>600000</v>
      </c>
      <c r="AR12" s="594">
        <v>899219.21</v>
      </c>
      <c r="AS12" s="486">
        <v>84000</v>
      </c>
      <c r="AT12" s="594">
        <v>122315.9</v>
      </c>
      <c r="AU12" s="695">
        <v>1</v>
      </c>
      <c r="AV12" s="776">
        <v>17000</v>
      </c>
      <c r="AW12" s="408">
        <v>18163.3</v>
      </c>
      <c r="AX12" s="776">
        <v>0</v>
      </c>
      <c r="AY12" s="408">
        <v>0</v>
      </c>
      <c r="AZ12" s="776">
        <v>0</v>
      </c>
      <c r="BA12" s="408">
        <v>0</v>
      </c>
      <c r="BB12" s="776">
        <v>0</v>
      </c>
      <c r="BC12" s="408">
        <v>0</v>
      </c>
      <c r="BD12" s="776">
        <v>0</v>
      </c>
      <c r="BE12" s="408">
        <v>0</v>
      </c>
      <c r="BF12" s="408"/>
      <c r="BG12" s="408"/>
      <c r="BH12" s="408">
        <v>206838.67</v>
      </c>
      <c r="BI12" s="408"/>
      <c r="BJ12" s="408">
        <v>1283362.42</v>
      </c>
      <c r="BK12" s="471">
        <v>1283362.42</v>
      </c>
      <c r="BL12" s="408"/>
      <c r="BM12" s="408"/>
      <c r="BN12" s="1014" t="s">
        <v>25</v>
      </c>
      <c r="BO12" s="615" t="s">
        <v>25</v>
      </c>
      <c r="BP12" s="777">
        <v>1E-3</v>
      </c>
      <c r="BQ12" s="776">
        <v>11000</v>
      </c>
      <c r="BR12" s="410">
        <v>1</v>
      </c>
      <c r="BS12" s="410">
        <v>1</v>
      </c>
      <c r="BT12" s="410">
        <v>1</v>
      </c>
      <c r="BU12" s="410">
        <v>1</v>
      </c>
      <c r="BV12" s="410">
        <v>1</v>
      </c>
      <c r="BW12" s="410">
        <v>1</v>
      </c>
      <c r="BX12" s="410">
        <v>1</v>
      </c>
      <c r="BY12" s="471" t="s">
        <v>25</v>
      </c>
      <c r="BZ12" s="777">
        <v>1E-3</v>
      </c>
      <c r="CA12" s="471" t="s">
        <v>25</v>
      </c>
      <c r="CB12" s="777">
        <v>1E-3</v>
      </c>
      <c r="CC12" s="615" t="s">
        <v>25</v>
      </c>
      <c r="CD12" s="777">
        <v>1E-3</v>
      </c>
      <c r="CE12" s="615" t="s">
        <v>25</v>
      </c>
      <c r="CF12" s="777">
        <v>1E-3</v>
      </c>
      <c r="CG12" s="615" t="s">
        <v>25</v>
      </c>
      <c r="CH12" s="777">
        <v>1E-3</v>
      </c>
      <c r="CI12" s="615" t="s">
        <v>25</v>
      </c>
      <c r="CJ12" s="777">
        <v>1E-3</v>
      </c>
      <c r="CK12" s="615" t="s">
        <v>25</v>
      </c>
      <c r="CL12" s="615" t="s">
        <v>25</v>
      </c>
      <c r="CM12" s="777">
        <v>1E-3</v>
      </c>
    </row>
    <row r="13" spans="1:93">
      <c r="A13" s="582">
        <v>13073105</v>
      </c>
      <c r="B13" s="582">
        <v>317</v>
      </c>
      <c r="C13" s="582" t="s">
        <v>34</v>
      </c>
      <c r="D13" s="601">
        <v>3089</v>
      </c>
      <c r="E13" s="601">
        <v>500500</v>
      </c>
      <c r="F13" s="603">
        <v>1327175.95</v>
      </c>
      <c r="G13" s="817">
        <v>826675.95</v>
      </c>
      <c r="H13" s="817">
        <v>334407.65999999997</v>
      </c>
      <c r="I13" s="817">
        <v>992768.29</v>
      </c>
      <c r="J13" s="676">
        <v>1</v>
      </c>
      <c r="K13" s="680">
        <v>1</v>
      </c>
      <c r="L13" s="693">
        <v>27100</v>
      </c>
      <c r="M13" s="691">
        <v>977837.67</v>
      </c>
      <c r="N13" s="819">
        <v>950737.67</v>
      </c>
      <c r="O13" s="677">
        <v>1</v>
      </c>
      <c r="P13" s="691">
        <v>5883604.0599999996</v>
      </c>
      <c r="Q13" s="819">
        <v>6861441.7299999995</v>
      </c>
      <c r="R13" s="677">
        <v>1</v>
      </c>
      <c r="S13" s="668">
        <v>3219943.91</v>
      </c>
      <c r="T13" s="668">
        <v>0</v>
      </c>
      <c r="U13" s="817">
        <v>3219943.91</v>
      </c>
      <c r="V13" s="682">
        <v>0</v>
      </c>
      <c r="W13" s="684">
        <v>2018</v>
      </c>
      <c r="X13" s="684">
        <v>2018</v>
      </c>
      <c r="Y13" s="668">
        <v>26927003.280000001</v>
      </c>
      <c r="Z13" s="603">
        <v>8104022.9000000004</v>
      </c>
      <c r="AA13" s="615">
        <f t="shared" si="0"/>
        <v>2623.510165101975</v>
      </c>
      <c r="AB13" s="1067">
        <v>0</v>
      </c>
      <c r="AC13" s="1067">
        <v>0</v>
      </c>
      <c r="AD13" s="1067">
        <v>0</v>
      </c>
      <c r="AE13" s="1067">
        <v>0</v>
      </c>
      <c r="AF13" s="1067">
        <v>0</v>
      </c>
      <c r="AG13" s="594"/>
      <c r="AH13" s="689">
        <v>3</v>
      </c>
      <c r="AI13" s="486">
        <v>9600</v>
      </c>
      <c r="AJ13" s="594">
        <v>9803.06</v>
      </c>
      <c r="AK13" s="695">
        <v>1</v>
      </c>
      <c r="AL13" s="689">
        <v>4</v>
      </c>
      <c r="AM13" s="486">
        <v>785000</v>
      </c>
      <c r="AN13" s="594">
        <v>823059.07</v>
      </c>
      <c r="AO13" s="695">
        <v>1</v>
      </c>
      <c r="AP13" s="689">
        <v>3.85</v>
      </c>
      <c r="AQ13" s="486">
        <v>1600000</v>
      </c>
      <c r="AR13" s="594">
        <v>1995355.36</v>
      </c>
      <c r="AS13" s="486">
        <v>145500</v>
      </c>
      <c r="AT13" s="594">
        <v>217445.46</v>
      </c>
      <c r="AU13" s="695">
        <v>1</v>
      </c>
      <c r="AV13" s="776">
        <v>9000</v>
      </c>
      <c r="AW13" s="408">
        <v>9574.25</v>
      </c>
      <c r="AX13" s="776">
        <v>0</v>
      </c>
      <c r="AY13" s="408">
        <v>0</v>
      </c>
      <c r="AZ13" s="776">
        <v>430000</v>
      </c>
      <c r="BA13" s="408">
        <v>449176.29</v>
      </c>
      <c r="BB13" s="776">
        <v>390000</v>
      </c>
      <c r="BC13" s="408">
        <v>397789</v>
      </c>
      <c r="BD13" s="776">
        <v>3090000</v>
      </c>
      <c r="BE13" s="408">
        <v>3252940.23</v>
      </c>
      <c r="BF13" s="408"/>
      <c r="BG13" s="408"/>
      <c r="BH13" s="408">
        <v>107793.12</v>
      </c>
      <c r="BI13" s="408"/>
      <c r="BJ13" s="408"/>
      <c r="BK13" s="471">
        <v>0</v>
      </c>
      <c r="BL13" s="408"/>
      <c r="BM13" s="408"/>
      <c r="BN13" s="1014" t="s">
        <v>25</v>
      </c>
      <c r="BO13" s="615" t="s">
        <v>25</v>
      </c>
      <c r="BP13" s="777">
        <v>7.6577660171598103E-2</v>
      </c>
      <c r="BQ13" s="776">
        <v>573000</v>
      </c>
      <c r="BR13" s="410">
        <v>1</v>
      </c>
      <c r="BS13" s="410">
        <v>1</v>
      </c>
      <c r="BT13" s="410">
        <v>1</v>
      </c>
      <c r="BU13" s="410">
        <v>1</v>
      </c>
      <c r="BV13" s="410">
        <v>1</v>
      </c>
      <c r="BW13" s="410">
        <v>1</v>
      </c>
      <c r="BX13" s="410">
        <v>1</v>
      </c>
      <c r="BY13" s="471" t="s">
        <v>25</v>
      </c>
      <c r="BZ13" s="777"/>
      <c r="CA13" s="471" t="s">
        <v>25</v>
      </c>
      <c r="CB13" s="777"/>
      <c r="CC13" s="615" t="s">
        <v>25</v>
      </c>
      <c r="CD13" s="777"/>
      <c r="CE13" s="615" t="s">
        <v>25</v>
      </c>
      <c r="CF13" s="777"/>
      <c r="CG13" s="615" t="s">
        <v>25</v>
      </c>
      <c r="CH13" s="777"/>
      <c r="CI13" s="615" t="s">
        <v>25</v>
      </c>
      <c r="CJ13" s="777"/>
      <c r="CK13" s="615" t="s">
        <v>25</v>
      </c>
      <c r="CL13" s="615" t="s">
        <v>25</v>
      </c>
      <c r="CM13" s="777"/>
    </row>
    <row r="14" spans="1:93">
      <c r="A14" s="582">
        <v>13073005</v>
      </c>
      <c r="B14" s="582">
        <v>5351</v>
      </c>
      <c r="C14" s="582" t="s">
        <v>35</v>
      </c>
      <c r="D14" s="592">
        <v>957</v>
      </c>
      <c r="E14" s="592">
        <v>-57000</v>
      </c>
      <c r="F14" s="596">
        <v>3021.64</v>
      </c>
      <c r="G14" s="817">
        <f t="shared" ref="G14:G29" si="4">F14-E14</f>
        <v>60021.64</v>
      </c>
      <c r="H14" s="817">
        <v>0</v>
      </c>
      <c r="I14" s="817">
        <v>3021.64</v>
      </c>
      <c r="J14" s="676">
        <v>1</v>
      </c>
      <c r="K14" s="678">
        <v>1</v>
      </c>
      <c r="L14" s="547">
        <v>-110800</v>
      </c>
      <c r="M14" s="549" t="s">
        <v>208</v>
      </c>
      <c r="N14" s="819" t="e">
        <v>#VALUE!</v>
      </c>
      <c r="O14" s="677">
        <v>1</v>
      </c>
      <c r="P14" s="549" t="s">
        <v>208</v>
      </c>
      <c r="Q14" s="549" t="s">
        <v>208</v>
      </c>
      <c r="R14" s="677" t="e">
        <v>#VALUE!</v>
      </c>
      <c r="S14" s="596">
        <v>207132.06</v>
      </c>
      <c r="T14" s="596">
        <v>0</v>
      </c>
      <c r="U14" s="817">
        <v>207132.06</v>
      </c>
      <c r="V14" s="682">
        <v>0</v>
      </c>
      <c r="W14" s="683">
        <v>2015</v>
      </c>
      <c r="X14" s="683">
        <v>2016</v>
      </c>
      <c r="Y14" s="596" t="s">
        <v>208</v>
      </c>
      <c r="Z14" s="596">
        <v>0</v>
      </c>
      <c r="AA14" s="615">
        <f t="shared" si="0"/>
        <v>0</v>
      </c>
      <c r="AB14" s="1065">
        <v>1</v>
      </c>
      <c r="AC14" s="1065">
        <v>0</v>
      </c>
      <c r="AD14" s="1065">
        <v>0</v>
      </c>
      <c r="AE14" s="1065">
        <v>0</v>
      </c>
      <c r="AF14" s="1065">
        <v>0</v>
      </c>
      <c r="AG14" s="594">
        <v>0</v>
      </c>
      <c r="AH14" s="2">
        <v>3.82</v>
      </c>
      <c r="AI14" s="486">
        <v>33900</v>
      </c>
      <c r="AJ14" s="594">
        <v>29139.63</v>
      </c>
      <c r="AK14" s="695">
        <v>0</v>
      </c>
      <c r="AL14" s="2">
        <v>3.66</v>
      </c>
      <c r="AM14" s="486">
        <v>64800</v>
      </c>
      <c r="AN14" s="594">
        <v>63519.76</v>
      </c>
      <c r="AO14" s="695">
        <v>1</v>
      </c>
      <c r="AP14" s="2">
        <v>3.8</v>
      </c>
      <c r="AQ14" s="486">
        <v>44700</v>
      </c>
      <c r="AR14" s="594">
        <v>55737.53</v>
      </c>
      <c r="AS14" s="486">
        <v>4200</v>
      </c>
      <c r="AT14" s="594">
        <v>4665.59</v>
      </c>
      <c r="AU14" s="695">
        <v>1</v>
      </c>
      <c r="AV14" s="776">
        <v>7400</v>
      </c>
      <c r="AW14" s="408">
        <v>6601.3</v>
      </c>
      <c r="AX14" s="776">
        <v>0</v>
      </c>
      <c r="AY14" s="408">
        <v>0</v>
      </c>
      <c r="AZ14" s="776">
        <v>0</v>
      </c>
      <c r="BA14" s="408">
        <v>0</v>
      </c>
      <c r="BB14" s="776">
        <v>0</v>
      </c>
      <c r="BC14" s="408">
        <v>0</v>
      </c>
      <c r="BD14" s="776">
        <v>0</v>
      </c>
      <c r="BE14" s="408">
        <v>0</v>
      </c>
      <c r="BF14" s="408"/>
      <c r="BG14" s="408"/>
      <c r="BH14" s="408">
        <v>59988.75</v>
      </c>
      <c r="BI14" s="408"/>
      <c r="BJ14" s="408">
        <v>421399.03999999998</v>
      </c>
      <c r="BK14" s="471">
        <v>421399.03999999998</v>
      </c>
      <c r="BL14" s="408"/>
      <c r="BM14" s="408"/>
      <c r="BN14" s="777">
        <v>0.18540000000000001</v>
      </c>
      <c r="BO14" s="408">
        <v>142956.57999999999</v>
      </c>
      <c r="BP14" s="777">
        <v>3.3499398728740765E-3</v>
      </c>
      <c r="BQ14" s="776">
        <v>3900</v>
      </c>
      <c r="BR14" s="410">
        <v>1</v>
      </c>
      <c r="BS14" s="410">
        <v>1</v>
      </c>
      <c r="BT14" s="410">
        <v>1</v>
      </c>
      <c r="BU14" s="410">
        <v>1</v>
      </c>
      <c r="BV14" s="410">
        <v>0</v>
      </c>
      <c r="BW14" s="410">
        <v>0</v>
      </c>
      <c r="BX14" s="410">
        <v>1</v>
      </c>
      <c r="BY14" s="408">
        <v>121800</v>
      </c>
      <c r="BZ14" s="777">
        <v>1.0465262892447359E-2</v>
      </c>
      <c r="CA14" s="408">
        <v>66146.320000000007</v>
      </c>
      <c r="CB14" s="777">
        <v>4.6037190828669434E-3</v>
      </c>
      <c r="CC14" s="408">
        <v>109925.99</v>
      </c>
      <c r="CD14" s="777">
        <v>4.338948443083206E-3</v>
      </c>
      <c r="CE14" s="408">
        <v>113225.60000000001</v>
      </c>
      <c r="CF14" s="777">
        <v>4.2911232646192683E-3</v>
      </c>
      <c r="CG14" s="408">
        <v>116300.58</v>
      </c>
      <c r="CH14" s="777">
        <v>4.4685884517655303E-3</v>
      </c>
      <c r="CI14" s="408">
        <v>130642.51</v>
      </c>
      <c r="CJ14" s="777">
        <v>2.4077736692750882E-3</v>
      </c>
      <c r="CK14" s="408">
        <v>121549.91</v>
      </c>
      <c r="CL14" s="408">
        <v>18.54</v>
      </c>
      <c r="CM14" s="777">
        <v>2.4971015785249266E-3</v>
      </c>
      <c r="CN14" s="1020"/>
      <c r="CO14" s="6"/>
    </row>
    <row r="15" spans="1:93">
      <c r="A15" s="582">
        <v>13073037</v>
      </c>
      <c r="B15" s="582">
        <v>5351</v>
      </c>
      <c r="C15" s="582" t="s">
        <v>36</v>
      </c>
      <c r="D15" s="592">
        <v>739</v>
      </c>
      <c r="E15" s="592">
        <v>23800</v>
      </c>
      <c r="F15" s="596">
        <v>108282.14</v>
      </c>
      <c r="G15" s="817">
        <f t="shared" si="4"/>
        <v>84482.14</v>
      </c>
      <c r="H15" s="817">
        <v>17020.580000000002</v>
      </c>
      <c r="I15" s="817">
        <v>91261.56</v>
      </c>
      <c r="J15" s="676">
        <v>1</v>
      </c>
      <c r="K15" s="678">
        <v>1</v>
      </c>
      <c r="L15" s="547">
        <v>400</v>
      </c>
      <c r="M15" s="549" t="s">
        <v>208</v>
      </c>
      <c r="N15" s="819" t="e">
        <v>#VALUE!</v>
      </c>
      <c r="O15" s="677">
        <v>1</v>
      </c>
      <c r="P15" s="549" t="s">
        <v>208</v>
      </c>
      <c r="Q15" s="549" t="s">
        <v>208</v>
      </c>
      <c r="R15" s="677" t="e">
        <v>#VALUE!</v>
      </c>
      <c r="S15" s="596">
        <v>480445.57</v>
      </c>
      <c r="T15" s="596">
        <v>0</v>
      </c>
      <c r="U15" s="817">
        <v>480445.57</v>
      </c>
      <c r="V15" s="682">
        <v>0</v>
      </c>
      <c r="W15" s="683">
        <v>2015</v>
      </c>
      <c r="X15" s="683">
        <v>2016</v>
      </c>
      <c r="Y15" s="596" t="s">
        <v>208</v>
      </c>
      <c r="Z15" s="596">
        <v>161091.26999999999</v>
      </c>
      <c r="AA15" s="615">
        <f t="shared" si="0"/>
        <v>217.98548037889037</v>
      </c>
      <c r="AB15" s="1065">
        <v>0</v>
      </c>
      <c r="AC15" s="1065">
        <v>0</v>
      </c>
      <c r="AD15" s="1065">
        <v>0</v>
      </c>
      <c r="AE15" s="1065">
        <v>0</v>
      </c>
      <c r="AF15" s="1065">
        <v>0</v>
      </c>
      <c r="AG15" s="594">
        <v>0</v>
      </c>
      <c r="AH15" s="2">
        <v>3</v>
      </c>
      <c r="AI15" s="486">
        <v>24800</v>
      </c>
      <c r="AJ15" s="594">
        <v>26445.48</v>
      </c>
      <c r="AK15" s="695">
        <v>1</v>
      </c>
      <c r="AL15" s="2">
        <v>3.5</v>
      </c>
      <c r="AM15" s="486">
        <v>60100</v>
      </c>
      <c r="AN15" s="594">
        <v>63281.71</v>
      </c>
      <c r="AO15" s="695">
        <v>1</v>
      </c>
      <c r="AP15" s="2">
        <v>3.8</v>
      </c>
      <c r="AQ15" s="486">
        <v>79800</v>
      </c>
      <c r="AR15" s="594">
        <v>109667.44</v>
      </c>
      <c r="AS15" s="486">
        <v>6400</v>
      </c>
      <c r="AT15" s="594">
        <v>8164.67</v>
      </c>
      <c r="AU15" s="695">
        <v>1</v>
      </c>
      <c r="AV15" s="776">
        <v>2800</v>
      </c>
      <c r="AW15" s="408">
        <v>3147.09</v>
      </c>
      <c r="AX15" s="776">
        <v>0</v>
      </c>
      <c r="AY15" s="408">
        <v>0</v>
      </c>
      <c r="AZ15" s="776">
        <v>0</v>
      </c>
      <c r="BA15" s="408">
        <v>0</v>
      </c>
      <c r="BB15" s="776">
        <v>0</v>
      </c>
      <c r="BC15" s="408">
        <v>0</v>
      </c>
      <c r="BD15" s="776">
        <v>0</v>
      </c>
      <c r="BE15" s="408">
        <v>0</v>
      </c>
      <c r="BF15" s="408"/>
      <c r="BG15" s="408"/>
      <c r="BH15" s="408">
        <v>44678.61</v>
      </c>
      <c r="BI15" s="408"/>
      <c r="BJ15" s="408">
        <v>481660.39</v>
      </c>
      <c r="BK15" s="471">
        <v>481660.39</v>
      </c>
      <c r="BL15" s="408"/>
      <c r="BM15" s="408"/>
      <c r="BN15" s="777">
        <v>0.18540000000000001</v>
      </c>
      <c r="BO15" s="408">
        <v>118427.42</v>
      </c>
      <c r="BP15" s="777">
        <v>4.6376186367558239E-3</v>
      </c>
      <c r="BQ15" s="776">
        <v>4300</v>
      </c>
      <c r="BR15" s="410">
        <v>1</v>
      </c>
      <c r="BS15" s="410">
        <v>1</v>
      </c>
      <c r="BT15" s="410">
        <v>1</v>
      </c>
      <c r="BU15" s="410">
        <v>1</v>
      </c>
      <c r="BV15" s="410">
        <v>1</v>
      </c>
      <c r="BW15" s="410">
        <v>1</v>
      </c>
      <c r="BX15" s="410">
        <v>1</v>
      </c>
      <c r="BY15" s="408">
        <v>86500</v>
      </c>
      <c r="BZ15" s="777">
        <v>3.7042118260392372E-3</v>
      </c>
      <c r="CA15" s="408">
        <v>65493.18</v>
      </c>
      <c r="CB15" s="777">
        <v>5.0069541029207233E-3</v>
      </c>
      <c r="CC15" s="408">
        <v>90410.51</v>
      </c>
      <c r="CD15" s="777">
        <v>4.2587170614852279E-3</v>
      </c>
      <c r="CE15" s="408">
        <v>88396.87</v>
      </c>
      <c r="CF15" s="777">
        <v>3.0299204645878046E-3</v>
      </c>
      <c r="CG15" s="408">
        <v>101046.73</v>
      </c>
      <c r="CH15" s="777">
        <v>1.976040508830431E-3</v>
      </c>
      <c r="CI15" s="408">
        <v>113831.62</v>
      </c>
      <c r="CJ15" s="777">
        <v>6.4234916265198437E-3</v>
      </c>
      <c r="CK15" s="408">
        <v>103341.7</v>
      </c>
      <c r="CL15" s="408">
        <v>18.54</v>
      </c>
      <c r="CM15" s="777">
        <v>4.5090745124563188E-3</v>
      </c>
      <c r="CN15" s="1020"/>
      <c r="CO15" s="6"/>
    </row>
    <row r="16" spans="1:93">
      <c r="A16" s="582">
        <v>13073044</v>
      </c>
      <c r="B16" s="582">
        <v>5351</v>
      </c>
      <c r="C16" s="582" t="s">
        <v>37</v>
      </c>
      <c r="D16" s="592">
        <v>661</v>
      </c>
      <c r="E16" s="592">
        <v>-195600</v>
      </c>
      <c r="F16" s="596">
        <v>199798.36</v>
      </c>
      <c r="G16" s="817">
        <f t="shared" si="4"/>
        <v>395398.36</v>
      </c>
      <c r="H16" s="817">
        <v>2515.14</v>
      </c>
      <c r="I16" s="817">
        <v>197283.21999999997</v>
      </c>
      <c r="J16" s="676">
        <v>1</v>
      </c>
      <c r="K16" s="678">
        <v>1</v>
      </c>
      <c r="L16" s="547">
        <v>-224000</v>
      </c>
      <c r="M16" s="549" t="s">
        <v>208</v>
      </c>
      <c r="N16" s="819" t="e">
        <v>#VALUE!</v>
      </c>
      <c r="O16" s="677">
        <v>1</v>
      </c>
      <c r="P16" s="549" t="s">
        <v>208</v>
      </c>
      <c r="Q16" s="549" t="s">
        <v>208</v>
      </c>
      <c r="R16" s="677" t="e">
        <v>#VALUE!</v>
      </c>
      <c r="S16" s="596">
        <v>473721.76</v>
      </c>
      <c r="T16" s="596">
        <v>0</v>
      </c>
      <c r="U16" s="817">
        <v>473721.76</v>
      </c>
      <c r="V16" s="682">
        <v>0</v>
      </c>
      <c r="W16" s="683">
        <v>2015</v>
      </c>
      <c r="X16" s="683">
        <v>2013</v>
      </c>
      <c r="Y16" s="596" t="s">
        <v>208</v>
      </c>
      <c r="Z16" s="596">
        <v>1257.51</v>
      </c>
      <c r="AA16" s="615">
        <f t="shared" si="0"/>
        <v>1.9024357034795765</v>
      </c>
      <c r="AB16" s="1065">
        <v>0</v>
      </c>
      <c r="AC16" s="1065">
        <v>0</v>
      </c>
      <c r="AD16" s="1065">
        <v>0</v>
      </c>
      <c r="AE16" s="1065">
        <v>0</v>
      </c>
      <c r="AF16" s="1065">
        <v>0</v>
      </c>
      <c r="AG16" s="594">
        <v>0</v>
      </c>
      <c r="AH16" s="2">
        <v>3.2</v>
      </c>
      <c r="AI16" s="486">
        <v>12500</v>
      </c>
      <c r="AJ16" s="594">
        <v>14289.15</v>
      </c>
      <c r="AK16" s="695">
        <v>0</v>
      </c>
      <c r="AL16" s="2">
        <v>3.85</v>
      </c>
      <c r="AM16" s="486">
        <v>66300</v>
      </c>
      <c r="AN16" s="594">
        <v>72178.02</v>
      </c>
      <c r="AO16" s="695">
        <v>1</v>
      </c>
      <c r="AP16" s="2">
        <v>3.6</v>
      </c>
      <c r="AQ16" s="486">
        <v>36500</v>
      </c>
      <c r="AR16" s="594">
        <v>327737.36</v>
      </c>
      <c r="AS16" s="486">
        <v>3600</v>
      </c>
      <c r="AT16" s="594">
        <v>31547.59</v>
      </c>
      <c r="AU16" s="695">
        <v>1</v>
      </c>
      <c r="AV16" s="776">
        <v>1900</v>
      </c>
      <c r="AW16" s="408">
        <v>1610.44</v>
      </c>
      <c r="AX16" s="776">
        <v>0</v>
      </c>
      <c r="AY16" s="408">
        <v>0</v>
      </c>
      <c r="AZ16" s="776">
        <v>0</v>
      </c>
      <c r="BA16" s="408">
        <v>0</v>
      </c>
      <c r="BB16" s="776">
        <v>0</v>
      </c>
      <c r="BC16" s="408">
        <v>0</v>
      </c>
      <c r="BD16" s="776">
        <v>0</v>
      </c>
      <c r="BE16" s="408">
        <v>0</v>
      </c>
      <c r="BF16" s="408"/>
      <c r="BG16" s="408"/>
      <c r="BH16" s="408">
        <v>42493.61</v>
      </c>
      <c r="BI16" s="408"/>
      <c r="BJ16" s="408">
        <v>703219.01</v>
      </c>
      <c r="BK16" s="471">
        <v>703219.01</v>
      </c>
      <c r="BL16" s="408"/>
      <c r="BM16" s="408"/>
      <c r="BN16" s="777">
        <v>0.18540000000000001</v>
      </c>
      <c r="BO16" s="408">
        <v>115530.2</v>
      </c>
      <c r="BP16" s="777">
        <v>4.7054565197719661E-3</v>
      </c>
      <c r="BQ16" s="776">
        <v>5200</v>
      </c>
      <c r="BR16" s="410">
        <v>1</v>
      </c>
      <c r="BS16" s="410">
        <v>1</v>
      </c>
      <c r="BT16" s="410">
        <v>1</v>
      </c>
      <c r="BU16" s="410">
        <v>1</v>
      </c>
      <c r="BV16" s="410">
        <v>1</v>
      </c>
      <c r="BW16" s="410">
        <v>1</v>
      </c>
      <c r="BX16" s="410">
        <v>1</v>
      </c>
      <c r="BY16" s="408">
        <v>71300</v>
      </c>
      <c r="BZ16" s="777">
        <v>2.9888622585647822E-2</v>
      </c>
      <c r="CA16" s="408">
        <v>54196.03</v>
      </c>
      <c r="CB16" s="777">
        <v>2.6372443487621099E-2</v>
      </c>
      <c r="CC16" s="408">
        <v>83516.19</v>
      </c>
      <c r="CD16" s="777">
        <v>1.5776425512733828E-2</v>
      </c>
      <c r="CE16" s="408">
        <v>78580.960000000006</v>
      </c>
      <c r="CF16" s="777">
        <v>1.3218845328211501E-2</v>
      </c>
      <c r="CG16" s="408">
        <v>91163.06</v>
      </c>
      <c r="CH16" s="777">
        <v>1.1848101265822785E-2</v>
      </c>
      <c r="CI16" s="408">
        <v>97471.28</v>
      </c>
      <c r="CJ16" s="777">
        <v>1.8170681910984074E-2</v>
      </c>
      <c r="CK16" s="408">
        <v>89278.26</v>
      </c>
      <c r="CL16" s="408">
        <v>18.54</v>
      </c>
      <c r="CM16" s="777">
        <v>1.5712682379349047E-2</v>
      </c>
      <c r="CN16" s="1020"/>
      <c r="CO16" s="6"/>
    </row>
    <row r="17" spans="1:92">
      <c r="A17" s="582">
        <v>13073046</v>
      </c>
      <c r="B17" s="582">
        <v>5351</v>
      </c>
      <c r="C17" s="582" t="s">
        <v>38</v>
      </c>
      <c r="D17" s="592">
        <v>1885</v>
      </c>
      <c r="E17" s="592">
        <v>-63500</v>
      </c>
      <c r="F17" s="596">
        <v>365498.36</v>
      </c>
      <c r="G17" s="817">
        <f t="shared" si="4"/>
        <v>428998.36</v>
      </c>
      <c r="H17" s="817">
        <v>101454.03</v>
      </c>
      <c r="I17" s="817">
        <v>264044.32999999996</v>
      </c>
      <c r="J17" s="676">
        <v>1</v>
      </c>
      <c r="K17" s="678">
        <v>1</v>
      </c>
      <c r="L17" s="547">
        <v>620600</v>
      </c>
      <c r="M17" s="549" t="s">
        <v>208</v>
      </c>
      <c r="N17" s="819" t="e">
        <v>#VALUE!</v>
      </c>
      <c r="O17" s="677">
        <v>1</v>
      </c>
      <c r="P17" s="549" t="s">
        <v>208</v>
      </c>
      <c r="Q17" s="549" t="s">
        <v>208</v>
      </c>
      <c r="R17" s="677" t="e">
        <v>#VALUE!</v>
      </c>
      <c r="S17" s="596">
        <v>1299713.6499999999</v>
      </c>
      <c r="T17" s="596">
        <v>0</v>
      </c>
      <c r="U17" s="817">
        <v>1299713.6499999999</v>
      </c>
      <c r="V17" s="682">
        <v>0</v>
      </c>
      <c r="W17" s="683">
        <v>2015</v>
      </c>
      <c r="X17" s="683">
        <v>2016</v>
      </c>
      <c r="Y17" s="596" t="s">
        <v>208</v>
      </c>
      <c r="Z17" s="596">
        <v>396547.52</v>
      </c>
      <c r="AA17" s="615">
        <f t="shared" si="0"/>
        <v>210.37003713527852</v>
      </c>
      <c r="AB17" s="1065">
        <v>0</v>
      </c>
      <c r="AC17" s="1065">
        <v>0</v>
      </c>
      <c r="AD17" s="1065">
        <v>0</v>
      </c>
      <c r="AE17" s="1065">
        <v>0</v>
      </c>
      <c r="AF17" s="1065">
        <v>0</v>
      </c>
      <c r="AG17" s="594">
        <v>0</v>
      </c>
      <c r="AH17" s="2">
        <v>3</v>
      </c>
      <c r="AI17" s="486">
        <v>15600</v>
      </c>
      <c r="AJ17" s="594">
        <v>15783.87</v>
      </c>
      <c r="AK17" s="695">
        <v>1</v>
      </c>
      <c r="AL17" s="2">
        <v>3.5</v>
      </c>
      <c r="AM17" s="486">
        <v>253800</v>
      </c>
      <c r="AN17" s="594">
        <v>260435.93</v>
      </c>
      <c r="AO17" s="695">
        <v>1</v>
      </c>
      <c r="AP17" s="2">
        <v>3.8</v>
      </c>
      <c r="AQ17" s="486">
        <v>705000</v>
      </c>
      <c r="AR17" s="594">
        <v>858181.78</v>
      </c>
      <c r="AS17" s="486">
        <v>61300</v>
      </c>
      <c r="AT17" s="594">
        <v>63892.59</v>
      </c>
      <c r="AU17" s="695">
        <v>1</v>
      </c>
      <c r="AV17" s="776">
        <v>6100</v>
      </c>
      <c r="AW17" s="408">
        <v>6030.15</v>
      </c>
      <c r="AX17" s="776">
        <v>0</v>
      </c>
      <c r="AY17" s="408">
        <v>0</v>
      </c>
      <c r="AZ17" s="776">
        <v>0</v>
      </c>
      <c r="BA17" s="408">
        <v>0</v>
      </c>
      <c r="BB17" s="776">
        <v>0</v>
      </c>
      <c r="BC17" s="408">
        <v>0</v>
      </c>
      <c r="BD17" s="776">
        <v>0</v>
      </c>
      <c r="BE17" s="408">
        <v>0</v>
      </c>
      <c r="BF17" s="408"/>
      <c r="BG17" s="408"/>
      <c r="BH17" s="408">
        <v>99356.61</v>
      </c>
      <c r="BI17" s="408"/>
      <c r="BJ17" s="408">
        <v>2028704.01</v>
      </c>
      <c r="BK17" s="471">
        <v>2028704.01</v>
      </c>
      <c r="BL17" s="408"/>
      <c r="BM17" s="408"/>
      <c r="BN17" s="777">
        <v>0.18540000000000001</v>
      </c>
      <c r="BO17" s="408">
        <v>337854.84</v>
      </c>
      <c r="BP17" s="777">
        <v>3.1548198636806232E-3</v>
      </c>
      <c r="BQ17" s="776">
        <v>8100</v>
      </c>
      <c r="BR17" s="410">
        <v>1</v>
      </c>
      <c r="BS17" s="410">
        <v>1</v>
      </c>
      <c r="BT17" s="410">
        <v>1</v>
      </c>
      <c r="BU17" s="410">
        <v>0</v>
      </c>
      <c r="BV17" s="410">
        <v>0</v>
      </c>
      <c r="BW17" s="410">
        <v>1</v>
      </c>
      <c r="BX17" s="410">
        <v>1</v>
      </c>
      <c r="BY17" s="408">
        <v>276600</v>
      </c>
      <c r="BZ17" s="777">
        <v>2.7360437767004271E-3</v>
      </c>
      <c r="CA17" s="408">
        <v>209907.99</v>
      </c>
      <c r="CB17" s="777">
        <v>2.6909158392873713E-3</v>
      </c>
      <c r="CC17" s="408">
        <v>292943.28999999998</v>
      </c>
      <c r="CD17" s="777">
        <v>3.2622798887859128E-3</v>
      </c>
      <c r="CE17" s="408">
        <v>316990.96999999997</v>
      </c>
      <c r="CF17" s="777">
        <v>4.9792896800916545E-3</v>
      </c>
      <c r="CG17" s="408">
        <v>278561.37</v>
      </c>
      <c r="CH17" s="777">
        <v>4.9792896800916545E-3</v>
      </c>
      <c r="CI17" s="408">
        <v>265723.03000000003</v>
      </c>
      <c r="CJ17" s="777">
        <v>4.7603641909691732E-3</v>
      </c>
      <c r="CK17" s="408">
        <v>316073.37</v>
      </c>
      <c r="CL17" s="408">
        <v>18.54</v>
      </c>
      <c r="CM17" s="777">
        <v>3.5414264536320211E-3</v>
      </c>
      <c r="CN17" s="1020"/>
    </row>
    <row r="18" spans="1:92">
      <c r="A18" s="582">
        <v>13073066</v>
      </c>
      <c r="B18" s="582">
        <v>5351</v>
      </c>
      <c r="C18" s="582" t="s">
        <v>39</v>
      </c>
      <c r="D18" s="592">
        <v>1059</v>
      </c>
      <c r="E18" s="592">
        <v>-45100</v>
      </c>
      <c r="F18" s="596">
        <v>343986.26</v>
      </c>
      <c r="G18" s="817">
        <f t="shared" si="4"/>
        <v>389086.26</v>
      </c>
      <c r="H18" s="817">
        <v>13260</v>
      </c>
      <c r="I18" s="817">
        <v>330726.26</v>
      </c>
      <c r="J18" s="676">
        <v>1</v>
      </c>
      <c r="K18" s="678">
        <v>1</v>
      </c>
      <c r="L18" s="547">
        <v>-102600</v>
      </c>
      <c r="M18" s="549" t="s">
        <v>208</v>
      </c>
      <c r="N18" s="819" t="e">
        <v>#VALUE!</v>
      </c>
      <c r="O18" s="677">
        <v>1</v>
      </c>
      <c r="P18" s="549" t="s">
        <v>208</v>
      </c>
      <c r="Q18" s="549" t="s">
        <v>208</v>
      </c>
      <c r="R18" s="677" t="e">
        <v>#VALUE!</v>
      </c>
      <c r="S18" s="596">
        <v>530618.26</v>
      </c>
      <c r="T18" s="596">
        <v>0</v>
      </c>
      <c r="U18" s="817">
        <v>530618.26</v>
      </c>
      <c r="V18" s="682">
        <v>0</v>
      </c>
      <c r="W18" s="683">
        <v>2015</v>
      </c>
      <c r="X18" s="683">
        <v>2015</v>
      </c>
      <c r="Y18" s="596" t="s">
        <v>208</v>
      </c>
      <c r="Z18" s="596">
        <v>3315</v>
      </c>
      <c r="AA18" s="615">
        <f t="shared" si="0"/>
        <v>3.130311614730878</v>
      </c>
      <c r="AB18" s="1065">
        <v>1</v>
      </c>
      <c r="AC18" s="1065">
        <v>0</v>
      </c>
      <c r="AD18" s="1065">
        <v>0</v>
      </c>
      <c r="AE18" s="1065">
        <v>0</v>
      </c>
      <c r="AF18" s="1065">
        <v>0</v>
      </c>
      <c r="AG18" s="594">
        <v>0</v>
      </c>
      <c r="AH18" s="2">
        <v>3.2</v>
      </c>
      <c r="AI18" s="486">
        <v>17400</v>
      </c>
      <c r="AJ18" s="594">
        <v>19992</v>
      </c>
      <c r="AK18" s="695">
        <v>0</v>
      </c>
      <c r="AL18" s="2">
        <v>3.85</v>
      </c>
      <c r="AM18" s="486">
        <v>61600</v>
      </c>
      <c r="AN18" s="594">
        <v>66834.58</v>
      </c>
      <c r="AO18" s="695">
        <v>1</v>
      </c>
      <c r="AP18" s="2">
        <v>3.8</v>
      </c>
      <c r="AQ18" s="486">
        <v>127800</v>
      </c>
      <c r="AR18" s="594">
        <v>506862.64</v>
      </c>
      <c r="AS18" s="486">
        <v>8000</v>
      </c>
      <c r="AT18" s="594">
        <v>24993.77</v>
      </c>
      <c r="AU18" s="695">
        <v>1</v>
      </c>
      <c r="AV18" s="776">
        <v>6100</v>
      </c>
      <c r="AW18" s="408">
        <v>5405.46</v>
      </c>
      <c r="AX18" s="776">
        <v>0</v>
      </c>
      <c r="AY18" s="408">
        <v>0</v>
      </c>
      <c r="AZ18" s="776">
        <v>0</v>
      </c>
      <c r="BA18" s="408">
        <v>0</v>
      </c>
      <c r="BB18" s="776">
        <v>0</v>
      </c>
      <c r="BC18" s="408">
        <v>0</v>
      </c>
      <c r="BD18" s="776">
        <v>0</v>
      </c>
      <c r="BE18" s="408">
        <v>0</v>
      </c>
      <c r="BF18" s="408"/>
      <c r="BG18" s="408"/>
      <c r="BH18" s="408">
        <v>64366.33</v>
      </c>
      <c r="BI18" s="408"/>
      <c r="BJ18" s="408">
        <v>1038772.99</v>
      </c>
      <c r="BK18" s="471">
        <v>1038772.99</v>
      </c>
      <c r="BL18" s="408"/>
      <c r="BM18" s="408"/>
      <c r="BN18" s="777">
        <v>0.18540000000000001</v>
      </c>
      <c r="BO18" s="408">
        <v>162969.98000000001</v>
      </c>
      <c r="BP18" s="777">
        <v>1.3083867591259977E-3</v>
      </c>
      <c r="BQ18" s="776">
        <v>2000</v>
      </c>
      <c r="BR18" s="410">
        <v>1</v>
      </c>
      <c r="BS18" s="410">
        <v>1</v>
      </c>
      <c r="BT18" s="410">
        <v>1</v>
      </c>
      <c r="BU18" s="410">
        <v>1</v>
      </c>
      <c r="BV18" s="410">
        <v>1</v>
      </c>
      <c r="BW18" s="410">
        <v>1</v>
      </c>
      <c r="BX18" s="410">
        <v>1</v>
      </c>
      <c r="BY18" s="408">
        <v>79900</v>
      </c>
      <c r="BZ18" s="777">
        <v>5.9050647285941405E-3</v>
      </c>
      <c r="CA18" s="408">
        <v>94828.82</v>
      </c>
      <c r="CB18" s="777">
        <v>2.8446973064272379E-3</v>
      </c>
      <c r="CC18" s="408">
        <v>128625.05</v>
      </c>
      <c r="CD18" s="777">
        <v>1.8436269169529876E-3</v>
      </c>
      <c r="CE18" s="408">
        <v>131811.53</v>
      </c>
      <c r="CF18" s="777">
        <v>1.078338090707263E-3</v>
      </c>
      <c r="CG18" s="408">
        <v>130776.78</v>
      </c>
      <c r="CH18" s="777">
        <v>1.3211066210755361E-3</v>
      </c>
      <c r="CI18" s="408">
        <v>147185.12</v>
      </c>
      <c r="CJ18" s="777">
        <v>1.2606599925843529E-3</v>
      </c>
      <c r="CK18" s="408">
        <v>138185.57999999999</v>
      </c>
      <c r="CL18" s="408">
        <v>18.54</v>
      </c>
      <c r="CM18" s="777">
        <v>1.1962564210822601E-3</v>
      </c>
      <c r="CN18" s="1020"/>
    </row>
    <row r="19" spans="1:92">
      <c r="A19" s="582">
        <v>13073068</v>
      </c>
      <c r="B19" s="582">
        <v>5351</v>
      </c>
      <c r="C19" s="582" t="s">
        <v>40</v>
      </c>
      <c r="D19" s="592">
        <v>2102</v>
      </c>
      <c r="E19" s="592">
        <v>43400</v>
      </c>
      <c r="F19" s="596">
        <v>127733.46</v>
      </c>
      <c r="G19" s="817">
        <f t="shared" si="4"/>
        <v>84333.46</v>
      </c>
      <c r="H19" s="817">
        <v>82138.97</v>
      </c>
      <c r="I19" s="817">
        <v>45594.490000000005</v>
      </c>
      <c r="J19" s="676">
        <v>1</v>
      </c>
      <c r="K19" s="678">
        <v>1</v>
      </c>
      <c r="L19" s="547">
        <v>-44400</v>
      </c>
      <c r="M19" s="549" t="s">
        <v>208</v>
      </c>
      <c r="N19" s="819" t="e">
        <v>#VALUE!</v>
      </c>
      <c r="O19" s="677">
        <v>1</v>
      </c>
      <c r="P19" s="549" t="s">
        <v>208</v>
      </c>
      <c r="Q19" s="549" t="s">
        <v>208</v>
      </c>
      <c r="R19" s="677" t="e">
        <v>#VALUE!</v>
      </c>
      <c r="S19" s="596">
        <v>426532</v>
      </c>
      <c r="T19" s="596">
        <v>0</v>
      </c>
      <c r="U19" s="817">
        <v>426532</v>
      </c>
      <c r="V19" s="682">
        <v>0</v>
      </c>
      <c r="W19" s="683">
        <v>2015</v>
      </c>
      <c r="X19" s="683">
        <v>2015</v>
      </c>
      <c r="Y19" s="596" t="s">
        <v>208</v>
      </c>
      <c r="Z19" s="596">
        <v>854317.39</v>
      </c>
      <c r="AA19" s="615">
        <f t="shared" si="0"/>
        <v>406.43072787821126</v>
      </c>
      <c r="AB19" s="1065">
        <v>0</v>
      </c>
      <c r="AC19" s="1065">
        <v>0</v>
      </c>
      <c r="AD19" s="1065">
        <v>0</v>
      </c>
      <c r="AE19" s="1065">
        <v>0</v>
      </c>
      <c r="AF19" s="1065">
        <v>0</v>
      </c>
      <c r="AG19" s="594">
        <v>0</v>
      </c>
      <c r="AH19" s="2">
        <v>3</v>
      </c>
      <c r="AI19" s="486">
        <v>15500</v>
      </c>
      <c r="AJ19" s="594">
        <v>15682.39</v>
      </c>
      <c r="AK19" s="695">
        <v>1</v>
      </c>
      <c r="AL19" s="2">
        <v>4</v>
      </c>
      <c r="AM19" s="486">
        <v>150800</v>
      </c>
      <c r="AN19" s="594">
        <v>153263.56</v>
      </c>
      <c r="AO19" s="695">
        <v>1</v>
      </c>
      <c r="AP19" s="2">
        <v>3.8</v>
      </c>
      <c r="AQ19" s="486">
        <v>290000</v>
      </c>
      <c r="AR19" s="594">
        <v>319353.69</v>
      </c>
      <c r="AS19" s="486">
        <v>14200</v>
      </c>
      <c r="AT19" s="594">
        <v>29414.18</v>
      </c>
      <c r="AU19" s="695">
        <v>1</v>
      </c>
      <c r="AV19" s="776">
        <v>5500</v>
      </c>
      <c r="AW19" s="408">
        <v>6086.73</v>
      </c>
      <c r="AX19" s="776">
        <v>0</v>
      </c>
      <c r="AY19" s="408">
        <v>0</v>
      </c>
      <c r="AZ19" s="776">
        <v>0</v>
      </c>
      <c r="BA19" s="408">
        <v>0</v>
      </c>
      <c r="BB19" s="776">
        <v>0</v>
      </c>
      <c r="BC19" s="408">
        <v>0</v>
      </c>
      <c r="BD19" s="776">
        <v>0</v>
      </c>
      <c r="BE19" s="408">
        <v>0</v>
      </c>
      <c r="BF19" s="408"/>
      <c r="BG19" s="408"/>
      <c r="BH19" s="408">
        <v>106859.95</v>
      </c>
      <c r="BI19" s="408"/>
      <c r="BJ19" s="408">
        <v>1261264.8600000001</v>
      </c>
      <c r="BK19" s="471">
        <v>1261264.8600000001</v>
      </c>
      <c r="BL19" s="408"/>
      <c r="BM19" s="408"/>
      <c r="BN19" s="777">
        <v>0.18540000000000001</v>
      </c>
      <c r="BO19" s="408">
        <v>318542.18</v>
      </c>
      <c r="BP19" s="777">
        <v>2.1144331204803993E-3</v>
      </c>
      <c r="BQ19" s="776">
        <v>5000</v>
      </c>
      <c r="BR19" s="410">
        <v>1</v>
      </c>
      <c r="BS19" s="410">
        <v>1</v>
      </c>
      <c r="BT19" s="410">
        <v>1</v>
      </c>
      <c r="BU19" s="410">
        <v>1</v>
      </c>
      <c r="BV19" s="410">
        <v>1</v>
      </c>
      <c r="BW19" s="410">
        <v>1</v>
      </c>
      <c r="BX19" s="410">
        <v>1</v>
      </c>
      <c r="BY19" s="408">
        <v>217300</v>
      </c>
      <c r="BZ19" s="777">
        <v>2.6215307459964668E-3</v>
      </c>
      <c r="CA19" s="408">
        <v>166276.20000000001</v>
      </c>
      <c r="CB19" s="777">
        <v>2.5351336456324058E-3</v>
      </c>
      <c r="CC19" s="408">
        <v>249178.97</v>
      </c>
      <c r="CD19" s="777">
        <v>2.4831309041835358E-3</v>
      </c>
      <c r="CE19" s="408">
        <v>244094.07</v>
      </c>
      <c r="CF19" s="777">
        <v>2.7087565765484189E-3</v>
      </c>
      <c r="CG19" s="408">
        <v>263351.49</v>
      </c>
      <c r="CH19" s="777">
        <v>3.3186388627470405E-3</v>
      </c>
      <c r="CI19" s="408">
        <v>301546.45</v>
      </c>
      <c r="CJ19" s="777">
        <v>6.0460063294128759E-3</v>
      </c>
      <c r="CK19" s="408">
        <v>276571.19</v>
      </c>
      <c r="CL19" s="408">
        <v>18.54</v>
      </c>
      <c r="CM19" s="777">
        <v>3.5984498985052594E-3</v>
      </c>
      <c r="CN19" s="1020"/>
    </row>
    <row r="20" spans="1:92">
      <c r="A20" s="582">
        <v>13073009</v>
      </c>
      <c r="B20" s="582">
        <v>5352</v>
      </c>
      <c r="C20" s="582" t="s">
        <v>41</v>
      </c>
      <c r="D20" s="632">
        <v>8658</v>
      </c>
      <c r="E20" s="632">
        <v>-17143990</v>
      </c>
      <c r="F20" s="596">
        <v>860360.43</v>
      </c>
      <c r="G20" s="817">
        <f t="shared" si="4"/>
        <v>18004350.43</v>
      </c>
      <c r="H20" s="817">
        <v>-789520</v>
      </c>
      <c r="I20" s="817">
        <f t="shared" ref="I20:I29" si="5">F20-H20</f>
        <v>1649880.4300000002</v>
      </c>
      <c r="J20" s="676">
        <f t="shared" ref="J20:J29" si="6">IF(I20&lt;0,0,1)</f>
        <v>1</v>
      </c>
      <c r="K20" s="678">
        <v>1</v>
      </c>
      <c r="L20" s="547">
        <v>-74280</v>
      </c>
      <c r="M20" s="549">
        <v>520114.44</v>
      </c>
      <c r="N20" s="819">
        <f t="shared" ref="N20:N29" si="7">M20-L20</f>
        <v>594394.43999999994</v>
      </c>
      <c r="O20" s="677">
        <f t="shared" ref="O20:O29" si="8">IF(M20&lt;0,0,1)</f>
        <v>1</v>
      </c>
      <c r="P20" s="549">
        <v>5399814.1799999997</v>
      </c>
      <c r="Q20" s="1000">
        <v>5593216.9500000002</v>
      </c>
      <c r="R20" s="677">
        <f t="shared" ref="R20:R29" si="9">IF(Q20&lt;0,0,1)</f>
        <v>1</v>
      </c>
      <c r="S20" s="736">
        <v>-783693.28</v>
      </c>
      <c r="T20" s="736">
        <v>1589090</v>
      </c>
      <c r="U20" s="817">
        <f t="shared" ref="U20:U29" si="10">S20-T20</f>
        <v>-2372783.2800000003</v>
      </c>
      <c r="V20" s="682">
        <f t="shared" ref="V20:V29" si="11">IF(BL20&lt;=0,0,1)</f>
        <v>0</v>
      </c>
      <c r="W20" s="686">
        <v>2016</v>
      </c>
      <c r="X20" s="686">
        <v>2016</v>
      </c>
      <c r="Y20" s="737">
        <v>32167336</v>
      </c>
      <c r="Z20" s="596">
        <v>9749539.9299999997</v>
      </c>
      <c r="AA20" s="615">
        <f t="shared" si="0"/>
        <v>1126.072987987988</v>
      </c>
      <c r="AB20" s="1065">
        <v>0</v>
      </c>
      <c r="AC20" s="1065">
        <v>0</v>
      </c>
      <c r="AD20" s="1065">
        <v>0</v>
      </c>
      <c r="AE20" s="1065">
        <v>0</v>
      </c>
      <c r="AF20" s="1065">
        <v>1</v>
      </c>
      <c r="AG20" s="594">
        <v>89250</v>
      </c>
      <c r="AH20" s="2">
        <v>3</v>
      </c>
      <c r="AI20" s="486">
        <v>21000</v>
      </c>
      <c r="AJ20" s="594">
        <v>22817.88</v>
      </c>
      <c r="AK20" s="695">
        <f t="shared" ref="AK20:AK29" si="12">IF(AH20&lt;307%,1,0)</f>
        <v>1</v>
      </c>
      <c r="AL20" s="2">
        <v>3.6</v>
      </c>
      <c r="AM20" s="486">
        <v>825000</v>
      </c>
      <c r="AN20" s="594">
        <v>753037.5</v>
      </c>
      <c r="AO20" s="695">
        <f t="shared" ref="AO20:AO29" si="13">IF(AL20&lt;396,1,0)</f>
        <v>1</v>
      </c>
      <c r="AP20" s="2">
        <v>3.45</v>
      </c>
      <c r="AQ20" s="486">
        <v>2100000</v>
      </c>
      <c r="AR20" s="594">
        <v>1710753</v>
      </c>
      <c r="AS20" s="486">
        <v>250000</v>
      </c>
      <c r="AT20" s="594">
        <v>176466.56</v>
      </c>
      <c r="AU20" s="695">
        <f t="shared" ref="AU20:AU29" si="14">IF(AP20&lt;348,1,0)</f>
        <v>1</v>
      </c>
      <c r="AV20" s="776">
        <v>33000</v>
      </c>
      <c r="AW20" s="408">
        <v>33072.449999999997</v>
      </c>
      <c r="AX20" s="776">
        <v>80000</v>
      </c>
      <c r="AY20" s="408">
        <v>59437.97</v>
      </c>
      <c r="AZ20" s="776">
        <v>60000</v>
      </c>
      <c r="BA20" s="408">
        <v>57880</v>
      </c>
      <c r="BB20" s="776">
        <v>96</v>
      </c>
      <c r="BC20" s="408">
        <v>64286.57</v>
      </c>
      <c r="BD20" s="776">
        <v>100000</v>
      </c>
      <c r="BE20" s="408">
        <v>72054.45</v>
      </c>
      <c r="BF20" s="408"/>
      <c r="BG20" s="408"/>
      <c r="BH20" s="408">
        <v>385249.64</v>
      </c>
      <c r="BI20" s="408"/>
      <c r="BJ20" s="408">
        <v>5084421.8899999997</v>
      </c>
      <c r="BK20" s="471">
        <f t="shared" ref="BK20:BK29" si="15">BJ20-BI20</f>
        <v>5084421.8899999997</v>
      </c>
      <c r="BL20" s="408"/>
      <c r="BM20" s="408"/>
      <c r="BN20" s="777">
        <v>0.19189999999999999</v>
      </c>
      <c r="BO20" s="408">
        <v>1468455.13</v>
      </c>
      <c r="BP20" s="777">
        <v>7.3999999999999996E-2</v>
      </c>
      <c r="BQ20" s="776">
        <v>1407210</v>
      </c>
      <c r="BR20" s="410"/>
      <c r="BS20" s="410"/>
      <c r="BT20" s="410"/>
      <c r="BU20" s="410"/>
      <c r="BV20" s="410"/>
      <c r="BW20" s="410"/>
      <c r="BX20" s="410"/>
      <c r="BY20" s="408"/>
      <c r="BZ20" s="777"/>
      <c r="CA20" s="408"/>
      <c r="CB20" s="777"/>
      <c r="CC20" s="408"/>
      <c r="CD20" s="777"/>
      <c r="CE20" s="408"/>
      <c r="CF20" s="777"/>
      <c r="CG20" s="408"/>
      <c r="CH20" s="777"/>
      <c r="CI20" s="408"/>
      <c r="CJ20" s="777"/>
      <c r="CK20" s="408"/>
      <c r="CL20" s="1021">
        <v>19.198</v>
      </c>
      <c r="CM20" s="777"/>
      <c r="CN20" s="1022"/>
    </row>
    <row r="21" spans="1:92">
      <c r="A21" s="582">
        <v>13073018</v>
      </c>
      <c r="B21" s="582">
        <v>5352</v>
      </c>
      <c r="C21" s="582" t="s">
        <v>42</v>
      </c>
      <c r="D21" s="632">
        <v>448</v>
      </c>
      <c r="E21" s="632">
        <v>-4831</v>
      </c>
      <c r="F21" s="596">
        <v>-18177.64</v>
      </c>
      <c r="G21" s="817">
        <f t="shared" si="4"/>
        <v>-13346.64</v>
      </c>
      <c r="H21" s="817">
        <v>-25240</v>
      </c>
      <c r="I21" s="817">
        <f t="shared" si="5"/>
        <v>7062.3600000000006</v>
      </c>
      <c r="J21" s="676">
        <f t="shared" si="6"/>
        <v>1</v>
      </c>
      <c r="K21" s="678">
        <v>0</v>
      </c>
      <c r="L21" s="547">
        <v>-123130</v>
      </c>
      <c r="M21" s="549">
        <v>-40541</v>
      </c>
      <c r="N21" s="819">
        <f t="shared" si="7"/>
        <v>82589</v>
      </c>
      <c r="O21" s="677">
        <f t="shared" si="8"/>
        <v>0</v>
      </c>
      <c r="P21" s="549">
        <v>-174602</v>
      </c>
      <c r="Q21" s="1000">
        <v>-28958.14</v>
      </c>
      <c r="R21" s="677">
        <f t="shared" si="9"/>
        <v>0</v>
      </c>
      <c r="S21" s="736">
        <v>139880.38</v>
      </c>
      <c r="T21" s="736">
        <v>52007</v>
      </c>
      <c r="U21" s="817">
        <f t="shared" si="10"/>
        <v>87873.38</v>
      </c>
      <c r="V21" s="682">
        <f t="shared" si="11"/>
        <v>0</v>
      </c>
      <c r="W21" s="686">
        <v>2016</v>
      </c>
      <c r="X21" s="686">
        <v>2018</v>
      </c>
      <c r="Y21" s="737">
        <v>920160</v>
      </c>
      <c r="Z21" s="596">
        <v>516803.32</v>
      </c>
      <c r="AA21" s="615">
        <f t="shared" si="0"/>
        <v>1153.5788392857144</v>
      </c>
      <c r="AB21" s="1065">
        <v>1</v>
      </c>
      <c r="AC21" s="1065">
        <v>0</v>
      </c>
      <c r="AD21" s="1065">
        <v>0</v>
      </c>
      <c r="AE21" s="1065">
        <v>0</v>
      </c>
      <c r="AF21" s="1065">
        <v>1</v>
      </c>
      <c r="AG21" s="594">
        <v>28587</v>
      </c>
      <c r="AH21" s="2">
        <v>2.7</v>
      </c>
      <c r="AI21" s="486">
        <v>22150</v>
      </c>
      <c r="AJ21" s="594">
        <v>22148.28</v>
      </c>
      <c r="AK21" s="695">
        <f t="shared" si="12"/>
        <v>1</v>
      </c>
      <c r="AL21" s="2">
        <v>3.6</v>
      </c>
      <c r="AM21" s="486">
        <v>29100</v>
      </c>
      <c r="AN21" s="594">
        <v>29083.75</v>
      </c>
      <c r="AO21" s="695">
        <f t="shared" si="13"/>
        <v>1</v>
      </c>
      <c r="AP21" s="2">
        <v>3.4</v>
      </c>
      <c r="AQ21" s="486">
        <v>20000</v>
      </c>
      <c r="AR21" s="594">
        <v>29849</v>
      </c>
      <c r="AS21" s="486">
        <v>2060</v>
      </c>
      <c r="AT21" s="594">
        <v>3708.66</v>
      </c>
      <c r="AU21" s="695">
        <f t="shared" si="14"/>
        <v>1</v>
      </c>
      <c r="AV21" s="776">
        <v>3300</v>
      </c>
      <c r="AW21" s="408">
        <v>3246.67</v>
      </c>
      <c r="AX21" s="776">
        <v>0</v>
      </c>
      <c r="AY21" s="408">
        <v>0</v>
      </c>
      <c r="AZ21" s="776">
        <v>2560</v>
      </c>
      <c r="BA21" s="408">
        <v>2555.17</v>
      </c>
      <c r="BB21" s="776">
        <v>0</v>
      </c>
      <c r="BC21" s="408">
        <v>0</v>
      </c>
      <c r="BD21" s="776">
        <v>0</v>
      </c>
      <c r="BE21" s="408">
        <v>0</v>
      </c>
      <c r="BF21" s="408"/>
      <c r="BG21" s="408"/>
      <c r="BH21" s="408">
        <v>22494.83</v>
      </c>
      <c r="BI21" s="408"/>
      <c r="BJ21" s="408">
        <v>206245.68</v>
      </c>
      <c r="BK21" s="471">
        <f t="shared" si="15"/>
        <v>206245.68</v>
      </c>
      <c r="BL21" s="408"/>
      <c r="BM21" s="408"/>
      <c r="BN21" s="777">
        <v>0.19189999999999999</v>
      </c>
      <c r="BO21" s="408">
        <v>74039.839999999997</v>
      </c>
      <c r="BP21" s="777">
        <v>0.02</v>
      </c>
      <c r="BQ21" s="776">
        <v>13010</v>
      </c>
      <c r="BR21" s="410"/>
      <c r="BS21" s="410"/>
      <c r="BT21" s="410"/>
      <c r="BU21" s="410"/>
      <c r="BV21" s="410"/>
      <c r="BW21" s="410"/>
      <c r="BX21" s="410"/>
      <c r="BY21" s="408"/>
      <c r="BZ21" s="777"/>
      <c r="CA21" s="408"/>
      <c r="CB21" s="777"/>
      <c r="CC21" s="408"/>
      <c r="CD21" s="777"/>
      <c r="CE21" s="408"/>
      <c r="CF21" s="777"/>
      <c r="CG21" s="408"/>
      <c r="CH21" s="777"/>
      <c r="CI21" s="408"/>
      <c r="CJ21" s="777"/>
      <c r="CK21" s="408"/>
      <c r="CL21" s="1021">
        <v>19.198</v>
      </c>
      <c r="CM21" s="777"/>
      <c r="CN21" s="1022"/>
    </row>
    <row r="22" spans="1:92">
      <c r="A22" s="582">
        <v>13073025</v>
      </c>
      <c r="B22" s="582">
        <v>5352</v>
      </c>
      <c r="C22" s="582" t="s">
        <v>43</v>
      </c>
      <c r="D22" s="632">
        <v>808</v>
      </c>
      <c r="E22" s="632">
        <v>-97200</v>
      </c>
      <c r="F22" s="596">
        <v>78115.509999999995</v>
      </c>
      <c r="G22" s="817">
        <f t="shared" si="4"/>
        <v>175315.51</v>
      </c>
      <c r="H22" s="817">
        <v>-85240</v>
      </c>
      <c r="I22" s="817">
        <f t="shared" si="5"/>
        <v>163355.51</v>
      </c>
      <c r="J22" s="676">
        <f t="shared" si="6"/>
        <v>1</v>
      </c>
      <c r="K22" s="678">
        <v>1</v>
      </c>
      <c r="L22" s="547">
        <v>-178780</v>
      </c>
      <c r="M22" s="549">
        <v>-73156.740000000005</v>
      </c>
      <c r="N22" s="819">
        <f t="shared" si="7"/>
        <v>105623.26</v>
      </c>
      <c r="O22" s="677">
        <f t="shared" si="8"/>
        <v>0</v>
      </c>
      <c r="P22" s="549">
        <v>147976.28</v>
      </c>
      <c r="Q22" s="1000">
        <v>-8247.2900000000009</v>
      </c>
      <c r="R22" s="677">
        <f t="shared" si="9"/>
        <v>0</v>
      </c>
      <c r="S22" s="736">
        <v>506594.19</v>
      </c>
      <c r="T22" s="736">
        <v>853625</v>
      </c>
      <c r="U22" s="817">
        <f t="shared" si="10"/>
        <v>-347030.81</v>
      </c>
      <c r="V22" s="682">
        <f t="shared" si="11"/>
        <v>0</v>
      </c>
      <c r="W22" s="686">
        <v>2016</v>
      </c>
      <c r="X22" s="686">
        <v>2017</v>
      </c>
      <c r="Y22" s="737">
        <v>2564193</v>
      </c>
      <c r="Z22" s="596">
        <v>1219114.01</v>
      </c>
      <c r="AA22" s="615">
        <f t="shared" si="0"/>
        <v>1508.8044678217823</v>
      </c>
      <c r="AB22" s="1065">
        <v>1</v>
      </c>
      <c r="AC22" s="1065">
        <v>0</v>
      </c>
      <c r="AD22" s="1065">
        <v>0</v>
      </c>
      <c r="AE22" s="1065">
        <v>0</v>
      </c>
      <c r="AF22" s="1065">
        <v>0</v>
      </c>
      <c r="AG22" s="594">
        <v>0</v>
      </c>
      <c r="AH22" s="2">
        <v>3.5</v>
      </c>
      <c r="AI22" s="486">
        <v>6500</v>
      </c>
      <c r="AJ22" s="594">
        <v>6470.38</v>
      </c>
      <c r="AK22" s="695">
        <f t="shared" si="12"/>
        <v>0</v>
      </c>
      <c r="AL22" s="2">
        <v>4</v>
      </c>
      <c r="AM22" s="486">
        <v>103500</v>
      </c>
      <c r="AN22" s="594">
        <v>108839.17</v>
      </c>
      <c r="AO22" s="695">
        <f t="shared" si="13"/>
        <v>1</v>
      </c>
      <c r="AP22" s="2">
        <v>3.5</v>
      </c>
      <c r="AQ22" s="486">
        <v>63000</v>
      </c>
      <c r="AR22" s="594">
        <v>71661</v>
      </c>
      <c r="AS22" s="486">
        <v>6300</v>
      </c>
      <c r="AT22" s="594">
        <v>7644.6</v>
      </c>
      <c r="AU22" s="695">
        <f t="shared" si="14"/>
        <v>1</v>
      </c>
      <c r="AV22" s="776">
        <v>3600</v>
      </c>
      <c r="AW22" s="408">
        <v>3788.31</v>
      </c>
      <c r="AX22" s="776">
        <v>0</v>
      </c>
      <c r="AY22" s="408">
        <v>0</v>
      </c>
      <c r="AZ22" s="776">
        <v>49000</v>
      </c>
      <c r="BA22" s="408">
        <v>52199.34</v>
      </c>
      <c r="BB22" s="776">
        <v>0</v>
      </c>
      <c r="BC22" s="408">
        <v>0</v>
      </c>
      <c r="BD22" s="776">
        <v>0</v>
      </c>
      <c r="BE22" s="408">
        <v>0</v>
      </c>
      <c r="BF22" s="408"/>
      <c r="BG22" s="408"/>
      <c r="BH22" s="408">
        <v>33116.339999999997</v>
      </c>
      <c r="BI22" s="408"/>
      <c r="BJ22" s="408">
        <v>489474.9</v>
      </c>
      <c r="BK22" s="471">
        <f t="shared" si="15"/>
        <v>489474.9</v>
      </c>
      <c r="BL22" s="408"/>
      <c r="BM22" s="408"/>
      <c r="BN22" s="777">
        <v>0.19189999999999999</v>
      </c>
      <c r="BO22" s="408">
        <v>132710.68</v>
      </c>
      <c r="BP22" s="777">
        <v>1.0999999999999999E-2</v>
      </c>
      <c r="BQ22" s="776">
        <v>20660</v>
      </c>
      <c r="BR22" s="410"/>
      <c r="BS22" s="410"/>
      <c r="BT22" s="410"/>
      <c r="BU22" s="410"/>
      <c r="BV22" s="410"/>
      <c r="BW22" s="410"/>
      <c r="BX22" s="410"/>
      <c r="BY22" s="408"/>
      <c r="BZ22" s="777"/>
      <c r="CA22" s="408"/>
      <c r="CB22" s="777"/>
      <c r="CC22" s="408"/>
      <c r="CD22" s="777"/>
      <c r="CE22" s="408"/>
      <c r="CF22" s="777"/>
      <c r="CG22" s="408"/>
      <c r="CH22" s="777"/>
      <c r="CI22" s="408"/>
      <c r="CJ22" s="777"/>
      <c r="CK22" s="408"/>
      <c r="CL22" s="1021">
        <v>19.198</v>
      </c>
      <c r="CM22" s="777"/>
      <c r="CN22" s="1022"/>
    </row>
    <row r="23" spans="1:92">
      <c r="A23" s="582">
        <v>13073042</v>
      </c>
      <c r="B23" s="582">
        <v>5352</v>
      </c>
      <c r="C23" s="582" t="s">
        <v>44</v>
      </c>
      <c r="D23" s="632">
        <v>215</v>
      </c>
      <c r="E23" s="632">
        <v>9060</v>
      </c>
      <c r="F23" s="596">
        <v>99663</v>
      </c>
      <c r="G23" s="817">
        <f t="shared" si="4"/>
        <v>90603</v>
      </c>
      <c r="H23" s="817">
        <v>-8600</v>
      </c>
      <c r="I23" s="817">
        <f t="shared" si="5"/>
        <v>108263</v>
      </c>
      <c r="J23" s="676">
        <f t="shared" si="6"/>
        <v>1</v>
      </c>
      <c r="K23" s="678">
        <v>0</v>
      </c>
      <c r="L23" s="547">
        <v>-10770</v>
      </c>
      <c r="M23" s="549">
        <v>10733.75</v>
      </c>
      <c r="N23" s="819">
        <f t="shared" si="7"/>
        <v>21503.75</v>
      </c>
      <c r="O23" s="677">
        <f t="shared" si="8"/>
        <v>1</v>
      </c>
      <c r="P23" s="549">
        <v>92305.63</v>
      </c>
      <c r="Q23" s="1000">
        <v>103039.38</v>
      </c>
      <c r="R23" s="677">
        <f t="shared" si="9"/>
        <v>1</v>
      </c>
      <c r="S23" s="736">
        <v>205119.73</v>
      </c>
      <c r="T23" s="736">
        <v>31158</v>
      </c>
      <c r="U23" s="817">
        <f t="shared" si="10"/>
        <v>173961.73</v>
      </c>
      <c r="V23" s="682">
        <f t="shared" si="11"/>
        <v>0</v>
      </c>
      <c r="W23" s="686">
        <v>2017</v>
      </c>
      <c r="X23" s="686">
        <v>2017</v>
      </c>
      <c r="Y23" s="737">
        <v>926095</v>
      </c>
      <c r="Z23" s="596">
        <v>90540.44</v>
      </c>
      <c r="AA23" s="615">
        <f t="shared" si="0"/>
        <v>421.11832558139537</v>
      </c>
      <c r="AB23" s="1065">
        <v>0</v>
      </c>
      <c r="AC23" s="1065">
        <v>0</v>
      </c>
      <c r="AD23" s="1065">
        <v>0</v>
      </c>
      <c r="AE23" s="1065">
        <v>0</v>
      </c>
      <c r="AF23" s="1065">
        <v>0</v>
      </c>
      <c r="AG23" s="594">
        <v>0</v>
      </c>
      <c r="AH23" s="2">
        <v>3.5</v>
      </c>
      <c r="AI23" s="486">
        <v>12000</v>
      </c>
      <c r="AJ23" s="594">
        <v>100005.03</v>
      </c>
      <c r="AK23" s="695">
        <f t="shared" si="12"/>
        <v>0</v>
      </c>
      <c r="AL23" s="2">
        <v>3.5</v>
      </c>
      <c r="AM23" s="486">
        <v>18000</v>
      </c>
      <c r="AN23" s="594">
        <v>18130.14</v>
      </c>
      <c r="AO23" s="695">
        <f t="shared" si="13"/>
        <v>1</v>
      </c>
      <c r="AP23" s="2">
        <v>3.5</v>
      </c>
      <c r="AQ23" s="486">
        <v>84000</v>
      </c>
      <c r="AR23" s="594">
        <v>81982</v>
      </c>
      <c r="AS23" s="486">
        <v>7000</v>
      </c>
      <c r="AT23" s="594">
        <v>8973.1</v>
      </c>
      <c r="AU23" s="695">
        <f t="shared" si="14"/>
        <v>1</v>
      </c>
      <c r="AV23" s="776">
        <v>1700</v>
      </c>
      <c r="AW23" s="408">
        <v>1849.99</v>
      </c>
      <c r="AX23" s="776">
        <v>0</v>
      </c>
      <c r="AY23" s="408">
        <v>0</v>
      </c>
      <c r="AZ23" s="776">
        <v>1800</v>
      </c>
      <c r="BA23" s="408">
        <v>1491.7</v>
      </c>
      <c r="BB23" s="776">
        <v>0</v>
      </c>
      <c r="BC23" s="408">
        <v>0</v>
      </c>
      <c r="BD23" s="776">
        <v>0</v>
      </c>
      <c r="BE23" s="408">
        <v>0</v>
      </c>
      <c r="BF23" s="408"/>
      <c r="BG23" s="408"/>
      <c r="BH23" s="408">
        <v>7814.39</v>
      </c>
      <c r="BI23" s="408"/>
      <c r="BJ23" s="408">
        <v>196477.41</v>
      </c>
      <c r="BK23" s="471">
        <f t="shared" si="15"/>
        <v>196477.41</v>
      </c>
      <c r="BL23" s="408"/>
      <c r="BM23" s="408"/>
      <c r="BN23" s="777">
        <v>0.19189999999999999</v>
      </c>
      <c r="BO23" s="408">
        <v>38614.82</v>
      </c>
      <c r="BP23" s="777">
        <v>2.1999999999999999E-2</v>
      </c>
      <c r="BQ23" s="776">
        <v>7090</v>
      </c>
      <c r="BR23" s="410"/>
      <c r="BS23" s="410"/>
      <c r="BT23" s="410"/>
      <c r="BU23" s="410"/>
      <c r="BV23" s="410"/>
      <c r="BW23" s="410"/>
      <c r="BX23" s="410"/>
      <c r="BY23" s="408"/>
      <c r="BZ23" s="777"/>
      <c r="CA23" s="408"/>
      <c r="CB23" s="777"/>
      <c r="CC23" s="408"/>
      <c r="CD23" s="777"/>
      <c r="CE23" s="408"/>
      <c r="CF23" s="777"/>
      <c r="CG23" s="408"/>
      <c r="CH23" s="777"/>
      <c r="CI23" s="408"/>
      <c r="CJ23" s="777"/>
      <c r="CK23" s="408"/>
      <c r="CL23" s="1021">
        <v>19.198</v>
      </c>
      <c r="CM23" s="777"/>
      <c r="CN23" s="1022"/>
    </row>
    <row r="24" spans="1:92">
      <c r="A24" s="582">
        <v>13073043</v>
      </c>
      <c r="B24" s="582">
        <v>5352</v>
      </c>
      <c r="C24" s="582" t="s">
        <v>45</v>
      </c>
      <c r="D24" s="632">
        <v>524</v>
      </c>
      <c r="E24" s="632">
        <v>-72800</v>
      </c>
      <c r="F24" s="596">
        <v>-55712.69</v>
      </c>
      <c r="G24" s="817">
        <f t="shared" si="4"/>
        <v>17087.309999999998</v>
      </c>
      <c r="H24" s="817">
        <v>-11800</v>
      </c>
      <c r="I24" s="817">
        <f t="shared" si="5"/>
        <v>-43912.69</v>
      </c>
      <c r="J24" s="676">
        <f t="shared" si="6"/>
        <v>0</v>
      </c>
      <c r="K24" s="678">
        <v>1</v>
      </c>
      <c r="L24" s="547">
        <v>-111710</v>
      </c>
      <c r="M24" s="549">
        <v>-112098.59</v>
      </c>
      <c r="N24" s="819">
        <f t="shared" si="7"/>
        <v>-388.58999999999651</v>
      </c>
      <c r="O24" s="677">
        <f t="shared" si="8"/>
        <v>0</v>
      </c>
      <c r="P24" s="549">
        <v>32478.46</v>
      </c>
      <c r="Q24" s="1000">
        <v>-97490.61</v>
      </c>
      <c r="R24" s="677">
        <f t="shared" si="9"/>
        <v>0</v>
      </c>
      <c r="S24" s="736">
        <v>53077.17</v>
      </c>
      <c r="T24" s="736">
        <v>135000</v>
      </c>
      <c r="U24" s="817">
        <f t="shared" si="10"/>
        <v>-81922.83</v>
      </c>
      <c r="V24" s="682">
        <f t="shared" si="11"/>
        <v>0</v>
      </c>
      <c r="W24" s="686">
        <v>2016</v>
      </c>
      <c r="X24" s="686">
        <v>2015</v>
      </c>
      <c r="Y24" s="737">
        <v>1322559</v>
      </c>
      <c r="Z24" s="596">
        <v>298511.12</v>
      </c>
      <c r="AA24" s="615">
        <f t="shared" si="0"/>
        <v>569.67770992366411</v>
      </c>
      <c r="AB24" s="1065">
        <v>1</v>
      </c>
      <c r="AC24" s="1065">
        <v>0</v>
      </c>
      <c r="AD24" s="1065">
        <v>0</v>
      </c>
      <c r="AE24" s="1065">
        <v>0</v>
      </c>
      <c r="AF24" s="1065">
        <v>0</v>
      </c>
      <c r="AG24" s="594">
        <v>0</v>
      </c>
      <c r="AH24" s="2">
        <v>2.65</v>
      </c>
      <c r="AI24" s="486">
        <v>16250</v>
      </c>
      <c r="AJ24" s="594">
        <v>17059.41</v>
      </c>
      <c r="AK24" s="695">
        <f t="shared" si="12"/>
        <v>1</v>
      </c>
      <c r="AL24" s="2">
        <v>3.2</v>
      </c>
      <c r="AM24" s="486">
        <v>35400</v>
      </c>
      <c r="AN24" s="594">
        <v>36151.18</v>
      </c>
      <c r="AO24" s="695">
        <f t="shared" si="13"/>
        <v>1</v>
      </c>
      <c r="AP24" s="2">
        <v>3.4</v>
      </c>
      <c r="AQ24" s="486">
        <v>40000</v>
      </c>
      <c r="AR24" s="594">
        <v>21004</v>
      </c>
      <c r="AS24" s="486">
        <v>4000</v>
      </c>
      <c r="AT24" s="594"/>
      <c r="AU24" s="695">
        <f t="shared" si="14"/>
        <v>1</v>
      </c>
      <c r="AV24" s="776">
        <v>2570</v>
      </c>
      <c r="AW24" s="408">
        <v>2557.08</v>
      </c>
      <c r="AX24" s="776">
        <v>0</v>
      </c>
      <c r="AY24" s="408">
        <v>0</v>
      </c>
      <c r="AZ24" s="776">
        <v>5840</v>
      </c>
      <c r="BA24" s="408">
        <v>5042.55</v>
      </c>
      <c r="BB24" s="776">
        <v>0</v>
      </c>
      <c r="BC24" s="408">
        <v>0</v>
      </c>
      <c r="BD24" s="776">
        <v>0</v>
      </c>
      <c r="BE24" s="408">
        <v>0</v>
      </c>
      <c r="BF24" s="408"/>
      <c r="BG24" s="408"/>
      <c r="BH24" s="408">
        <v>28116.65</v>
      </c>
      <c r="BI24" s="408"/>
      <c r="BJ24" s="408">
        <v>249092.73</v>
      </c>
      <c r="BK24" s="471">
        <f t="shared" si="15"/>
        <v>249092.73</v>
      </c>
      <c r="BL24" s="408"/>
      <c r="BM24" s="408"/>
      <c r="BN24" s="777">
        <v>0.19189999999999999</v>
      </c>
      <c r="BO24" s="408">
        <v>87496.61</v>
      </c>
      <c r="BP24" s="777">
        <v>0.03</v>
      </c>
      <c r="BQ24" s="776">
        <v>23060</v>
      </c>
      <c r="BR24" s="410"/>
      <c r="BS24" s="410"/>
      <c r="BT24" s="410"/>
      <c r="BU24" s="410"/>
      <c r="BV24" s="410"/>
      <c r="BW24" s="410"/>
      <c r="BX24" s="410"/>
      <c r="BY24" s="408"/>
      <c r="BZ24" s="777"/>
      <c r="CA24" s="408"/>
      <c r="CB24" s="777"/>
      <c r="CC24" s="408"/>
      <c r="CD24" s="777"/>
      <c r="CE24" s="408"/>
      <c r="CF24" s="777"/>
      <c r="CG24" s="408"/>
      <c r="CH24" s="777"/>
      <c r="CI24" s="408"/>
      <c r="CJ24" s="777"/>
      <c r="CK24" s="408"/>
      <c r="CL24" s="1021">
        <v>19.198</v>
      </c>
      <c r="CM24" s="777"/>
      <c r="CN24" s="1022"/>
    </row>
    <row r="25" spans="1:92">
      <c r="A25" s="582">
        <v>13073051</v>
      </c>
      <c r="B25" s="582">
        <v>5352</v>
      </c>
      <c r="C25" s="582" t="s">
        <v>46</v>
      </c>
      <c r="D25" s="632">
        <v>603</v>
      </c>
      <c r="E25" s="632">
        <v>-172480</v>
      </c>
      <c r="F25" s="596">
        <v>-99663</v>
      </c>
      <c r="G25" s="817">
        <f t="shared" si="4"/>
        <v>72817</v>
      </c>
      <c r="H25" s="817">
        <v>-123400</v>
      </c>
      <c r="I25" s="817">
        <f t="shared" si="5"/>
        <v>23737</v>
      </c>
      <c r="J25" s="676">
        <f t="shared" si="6"/>
        <v>1</v>
      </c>
      <c r="K25" s="678">
        <v>0</v>
      </c>
      <c r="L25" s="547">
        <v>-225410</v>
      </c>
      <c r="M25" s="549">
        <v>-151415.1</v>
      </c>
      <c r="N25" s="819">
        <f t="shared" si="7"/>
        <v>73994.899999999994</v>
      </c>
      <c r="O25" s="677">
        <f t="shared" si="8"/>
        <v>0</v>
      </c>
      <c r="P25" s="549">
        <v>315813</v>
      </c>
      <c r="Q25" s="1000">
        <v>306951.52</v>
      </c>
      <c r="R25" s="677">
        <f t="shared" si="9"/>
        <v>1</v>
      </c>
      <c r="S25" s="736">
        <v>-544049.94999999995</v>
      </c>
      <c r="T25" s="736">
        <v>641771</v>
      </c>
      <c r="U25" s="817">
        <f t="shared" si="10"/>
        <v>-1185820.95</v>
      </c>
      <c r="V25" s="682">
        <f t="shared" si="11"/>
        <v>0</v>
      </c>
      <c r="W25" s="686">
        <v>2016</v>
      </c>
      <c r="X25" s="686">
        <v>2015</v>
      </c>
      <c r="Y25" s="737">
        <v>37855</v>
      </c>
      <c r="Z25" s="596">
        <v>1539758.29</v>
      </c>
      <c r="AA25" s="615">
        <f t="shared" si="0"/>
        <v>2553.4963349917084</v>
      </c>
      <c r="AB25" s="1065">
        <v>1</v>
      </c>
      <c r="AC25" s="1065">
        <v>0</v>
      </c>
      <c r="AD25" s="1065">
        <v>0</v>
      </c>
      <c r="AE25" s="1065">
        <v>0</v>
      </c>
      <c r="AF25" s="1065">
        <v>0</v>
      </c>
      <c r="AG25" s="594">
        <v>0</v>
      </c>
      <c r="AH25" s="2">
        <v>3.5</v>
      </c>
      <c r="AI25" s="486">
        <v>31700</v>
      </c>
      <c r="AJ25" s="594">
        <v>31858.06</v>
      </c>
      <c r="AK25" s="695">
        <f t="shared" si="12"/>
        <v>0</v>
      </c>
      <c r="AL25" s="2">
        <v>4</v>
      </c>
      <c r="AM25" s="486">
        <v>51470</v>
      </c>
      <c r="AN25" s="594">
        <v>51134.74</v>
      </c>
      <c r="AO25" s="695">
        <f t="shared" si="13"/>
        <v>1</v>
      </c>
      <c r="AP25" s="2">
        <v>3.8</v>
      </c>
      <c r="AQ25" s="486">
        <v>48500</v>
      </c>
      <c r="AR25" s="594">
        <v>61112</v>
      </c>
      <c r="AS25" s="486">
        <v>4470</v>
      </c>
      <c r="AT25" s="594"/>
      <c r="AU25" s="695">
        <f t="shared" si="14"/>
        <v>1</v>
      </c>
      <c r="AV25" s="776">
        <v>5050</v>
      </c>
      <c r="AW25" s="408">
        <v>5149.99</v>
      </c>
      <c r="AX25" s="776">
        <v>0</v>
      </c>
      <c r="AY25" s="408">
        <v>0</v>
      </c>
      <c r="AZ25" s="776">
        <v>1700</v>
      </c>
      <c r="BA25" s="408">
        <v>1612.71</v>
      </c>
      <c r="BB25" s="776">
        <v>0</v>
      </c>
      <c r="BC25" s="408">
        <v>0</v>
      </c>
      <c r="BD25" s="776">
        <v>0</v>
      </c>
      <c r="BE25" s="408">
        <v>0</v>
      </c>
      <c r="BF25" s="408"/>
      <c r="BG25" s="408"/>
      <c r="BH25" s="408">
        <v>20620.900000000001</v>
      </c>
      <c r="BI25" s="408"/>
      <c r="BJ25" s="408">
        <v>325771.84000000003</v>
      </c>
      <c r="BK25" s="471">
        <f t="shared" si="15"/>
        <v>325771.84000000003</v>
      </c>
      <c r="BL25" s="408"/>
      <c r="BM25" s="408"/>
      <c r="BN25" s="777">
        <v>0.19189999999999999</v>
      </c>
      <c r="BO25" s="408">
        <v>102907.88</v>
      </c>
      <c r="BP25" s="777">
        <v>6.0000000000000001E-3</v>
      </c>
      <c r="BQ25" s="776">
        <v>5840</v>
      </c>
      <c r="BR25" s="410"/>
      <c r="BS25" s="410"/>
      <c r="BT25" s="410"/>
      <c r="BU25" s="410"/>
      <c r="BV25" s="410"/>
      <c r="BW25" s="410"/>
      <c r="BX25" s="410"/>
      <c r="BY25" s="408"/>
      <c r="BZ25" s="777"/>
      <c r="CA25" s="408"/>
      <c r="CB25" s="777"/>
      <c r="CC25" s="408"/>
      <c r="CD25" s="777"/>
      <c r="CE25" s="408"/>
      <c r="CF25" s="777"/>
      <c r="CG25" s="408"/>
      <c r="CH25" s="777"/>
      <c r="CI25" s="408"/>
      <c r="CJ25" s="777"/>
      <c r="CK25" s="408"/>
      <c r="CL25" s="1021">
        <v>19.198</v>
      </c>
      <c r="CM25" s="777"/>
      <c r="CN25" s="1022"/>
    </row>
    <row r="26" spans="1:92">
      <c r="A26" s="582">
        <v>13073053</v>
      </c>
      <c r="B26" s="582">
        <v>5352</v>
      </c>
      <c r="C26" s="582" t="s">
        <v>47</v>
      </c>
      <c r="D26" s="632">
        <v>553</v>
      </c>
      <c r="E26" s="632">
        <v>-3950</v>
      </c>
      <c r="F26" s="596">
        <v>165736.35999999999</v>
      </c>
      <c r="G26" s="817">
        <f t="shared" si="4"/>
        <v>169686.36</v>
      </c>
      <c r="H26" s="817">
        <v>-29480</v>
      </c>
      <c r="I26" s="817">
        <f t="shared" si="5"/>
        <v>195216.36</v>
      </c>
      <c r="J26" s="676">
        <f t="shared" si="6"/>
        <v>1</v>
      </c>
      <c r="K26" s="678">
        <v>1</v>
      </c>
      <c r="L26" s="547">
        <v>-31810</v>
      </c>
      <c r="M26" s="549">
        <v>79527.61</v>
      </c>
      <c r="N26" s="819">
        <f t="shared" si="7"/>
        <v>111337.61</v>
      </c>
      <c r="O26" s="677">
        <f t="shared" si="8"/>
        <v>1</v>
      </c>
      <c r="P26" s="549">
        <v>32579.45</v>
      </c>
      <c r="Q26" s="1000">
        <v>98771.29</v>
      </c>
      <c r="R26" s="677">
        <f t="shared" si="9"/>
        <v>1</v>
      </c>
      <c r="S26" s="736">
        <v>655201.75</v>
      </c>
      <c r="T26" s="736">
        <v>82468</v>
      </c>
      <c r="U26" s="817">
        <f t="shared" si="10"/>
        <v>572733.75</v>
      </c>
      <c r="V26" s="682">
        <f t="shared" si="11"/>
        <v>0</v>
      </c>
      <c r="W26" s="686">
        <v>2017</v>
      </c>
      <c r="X26" s="686">
        <v>2017</v>
      </c>
      <c r="Y26" s="737">
        <v>1395396</v>
      </c>
      <c r="Z26" s="596">
        <v>404899.04</v>
      </c>
      <c r="AA26" s="615">
        <f t="shared" si="0"/>
        <v>732.18632911392399</v>
      </c>
      <c r="AB26" s="1065">
        <v>1</v>
      </c>
      <c r="AC26" s="1065">
        <v>0</v>
      </c>
      <c r="AD26" s="1065">
        <v>0</v>
      </c>
      <c r="AE26" s="1065">
        <v>0</v>
      </c>
      <c r="AF26" s="1065">
        <v>1</v>
      </c>
      <c r="AG26" s="594">
        <v>99418</v>
      </c>
      <c r="AH26" s="2">
        <v>3.5</v>
      </c>
      <c r="AI26" s="486">
        <v>18440</v>
      </c>
      <c r="AJ26" s="594">
        <v>14633.2</v>
      </c>
      <c r="AK26" s="695">
        <f t="shared" si="12"/>
        <v>0</v>
      </c>
      <c r="AL26" s="2">
        <v>3.5</v>
      </c>
      <c r="AM26" s="486">
        <v>35000</v>
      </c>
      <c r="AN26" s="594">
        <v>33630.269999999997</v>
      </c>
      <c r="AO26" s="695">
        <f t="shared" si="13"/>
        <v>1</v>
      </c>
      <c r="AP26" s="2">
        <v>3.4</v>
      </c>
      <c r="AQ26" s="486">
        <v>55000</v>
      </c>
      <c r="AR26" s="594">
        <v>112419</v>
      </c>
      <c r="AS26" s="486">
        <v>5500</v>
      </c>
      <c r="AT26" s="594">
        <v>16176.17</v>
      </c>
      <c r="AU26" s="695">
        <f t="shared" si="14"/>
        <v>1</v>
      </c>
      <c r="AV26" s="776">
        <v>3700</v>
      </c>
      <c r="AW26" s="408">
        <v>3646.03</v>
      </c>
      <c r="AX26" s="776">
        <v>0</v>
      </c>
      <c r="AY26" s="408">
        <v>0</v>
      </c>
      <c r="AZ26" s="776">
        <v>5250</v>
      </c>
      <c r="BA26" s="408">
        <v>5215.8100000000004</v>
      </c>
      <c r="BB26" s="776">
        <v>0</v>
      </c>
      <c r="BC26" s="408">
        <v>0</v>
      </c>
      <c r="BD26" s="776">
        <v>0</v>
      </c>
      <c r="BE26" s="408">
        <v>0</v>
      </c>
      <c r="BF26" s="408"/>
      <c r="BG26" s="408"/>
      <c r="BH26" s="408">
        <v>27494.53</v>
      </c>
      <c r="BI26" s="408"/>
      <c r="BJ26" s="408">
        <v>340817.43</v>
      </c>
      <c r="BK26" s="471">
        <f t="shared" si="15"/>
        <v>340817.43</v>
      </c>
      <c r="BL26" s="408"/>
      <c r="BM26" s="408"/>
      <c r="BN26" s="777">
        <v>0.19189999999999999</v>
      </c>
      <c r="BO26" s="408">
        <v>93951.39</v>
      </c>
      <c r="BP26" s="777">
        <v>4.0000000000000001E-3</v>
      </c>
      <c r="BQ26" s="776">
        <v>3600</v>
      </c>
      <c r="BR26" s="410"/>
      <c r="BS26" s="410"/>
      <c r="BT26" s="410"/>
      <c r="BU26" s="410"/>
      <c r="BV26" s="410"/>
      <c r="BW26" s="410"/>
      <c r="BX26" s="410"/>
      <c r="BY26" s="408"/>
      <c r="BZ26" s="777"/>
      <c r="CA26" s="408"/>
      <c r="CB26" s="777"/>
      <c r="CC26" s="408"/>
      <c r="CD26" s="777"/>
      <c r="CE26" s="408"/>
      <c r="CF26" s="777"/>
      <c r="CG26" s="408"/>
      <c r="CH26" s="777"/>
      <c r="CI26" s="408"/>
      <c r="CJ26" s="777"/>
      <c r="CK26" s="408"/>
      <c r="CL26" s="1021">
        <v>19.198</v>
      </c>
      <c r="CM26" s="777"/>
      <c r="CN26" s="1022"/>
    </row>
    <row r="27" spans="1:92">
      <c r="A27" s="582">
        <v>13073069</v>
      </c>
      <c r="B27" s="582">
        <v>5352</v>
      </c>
      <c r="C27" s="582" t="s">
        <v>48</v>
      </c>
      <c r="D27" s="632">
        <v>709</v>
      </c>
      <c r="E27" s="632">
        <v>26330</v>
      </c>
      <c r="F27" s="596">
        <v>92244.91</v>
      </c>
      <c r="G27" s="817">
        <f t="shared" si="4"/>
        <v>65914.91</v>
      </c>
      <c r="H27" s="817">
        <v>-24670</v>
      </c>
      <c r="I27" s="817">
        <f t="shared" si="5"/>
        <v>116914.91</v>
      </c>
      <c r="J27" s="676">
        <f t="shared" si="6"/>
        <v>1</v>
      </c>
      <c r="K27" s="678">
        <v>1</v>
      </c>
      <c r="L27" s="547">
        <v>-13170</v>
      </c>
      <c r="M27" s="549">
        <v>22546.26</v>
      </c>
      <c r="N27" s="819">
        <f t="shared" si="7"/>
        <v>35716.259999999995</v>
      </c>
      <c r="O27" s="677">
        <f t="shared" si="8"/>
        <v>1</v>
      </c>
      <c r="P27" s="549">
        <v>252736.88</v>
      </c>
      <c r="Q27" s="1000">
        <v>240559.94</v>
      </c>
      <c r="R27" s="677">
        <f t="shared" si="9"/>
        <v>1</v>
      </c>
      <c r="S27" s="736">
        <v>342437.28</v>
      </c>
      <c r="T27" s="736">
        <v>136211</v>
      </c>
      <c r="U27" s="817">
        <f t="shared" si="10"/>
        <v>206226.28000000003</v>
      </c>
      <c r="V27" s="682">
        <f t="shared" si="11"/>
        <v>0</v>
      </c>
      <c r="W27" s="686">
        <v>2015</v>
      </c>
      <c r="X27" s="686">
        <v>2015</v>
      </c>
      <c r="Y27" s="737">
        <v>1775187</v>
      </c>
      <c r="Z27" s="596">
        <v>107914.88</v>
      </c>
      <c r="AA27" s="615">
        <f t="shared" si="0"/>
        <v>152.20716502115656</v>
      </c>
      <c r="AB27" s="1065">
        <v>0</v>
      </c>
      <c r="AC27" s="1065">
        <v>0</v>
      </c>
      <c r="AD27" s="1065">
        <v>0</v>
      </c>
      <c r="AE27" s="1065">
        <v>0</v>
      </c>
      <c r="AF27" s="1065">
        <v>0</v>
      </c>
      <c r="AG27" s="594">
        <v>0</v>
      </c>
      <c r="AH27" s="2">
        <v>4</v>
      </c>
      <c r="AI27" s="486">
        <v>5600</v>
      </c>
      <c r="AJ27" s="594">
        <v>5594.52</v>
      </c>
      <c r="AK27" s="695">
        <f t="shared" si="12"/>
        <v>0</v>
      </c>
      <c r="AL27" s="2">
        <v>3.5</v>
      </c>
      <c r="AM27" s="486">
        <v>82600</v>
      </c>
      <c r="AN27" s="594">
        <v>83137.679999999993</v>
      </c>
      <c r="AO27" s="695">
        <f t="shared" si="13"/>
        <v>1</v>
      </c>
      <c r="AP27" s="2">
        <v>3.39</v>
      </c>
      <c r="AQ27" s="486">
        <v>80000</v>
      </c>
      <c r="AR27" s="594">
        <v>89010</v>
      </c>
      <c r="AS27" s="486">
        <v>8000</v>
      </c>
      <c r="AT27" s="594">
        <v>10311.58</v>
      </c>
      <c r="AU27" s="695">
        <f t="shared" si="14"/>
        <v>1</v>
      </c>
      <c r="AV27" s="776">
        <v>5000</v>
      </c>
      <c r="AW27" s="408">
        <v>4906.66</v>
      </c>
      <c r="AX27" s="776">
        <v>0</v>
      </c>
      <c r="AY27" s="408">
        <v>0</v>
      </c>
      <c r="AZ27" s="776">
        <v>40800</v>
      </c>
      <c r="BA27" s="408">
        <v>43928.55</v>
      </c>
      <c r="BB27" s="776">
        <v>0</v>
      </c>
      <c r="BC27" s="408">
        <v>0</v>
      </c>
      <c r="BD27" s="776">
        <v>0</v>
      </c>
      <c r="BE27" s="408">
        <v>0</v>
      </c>
      <c r="BF27" s="408"/>
      <c r="BG27" s="408"/>
      <c r="BH27" s="408">
        <v>31553.46</v>
      </c>
      <c r="BI27" s="408"/>
      <c r="BJ27" s="408">
        <v>493410.82</v>
      </c>
      <c r="BK27" s="471">
        <f t="shared" si="15"/>
        <v>493410.82</v>
      </c>
      <c r="BL27" s="408"/>
      <c r="BM27" s="408"/>
      <c r="BN27" s="777">
        <v>0.19189999999999999</v>
      </c>
      <c r="BO27" s="408">
        <v>123035.35</v>
      </c>
      <c r="BP27" s="777">
        <v>1.6E-2</v>
      </c>
      <c r="BQ27" s="776">
        <v>23750</v>
      </c>
      <c r="BR27" s="410"/>
      <c r="BS27" s="410"/>
      <c r="BT27" s="410"/>
      <c r="BU27" s="410"/>
      <c r="BV27" s="410"/>
      <c r="BW27" s="410"/>
      <c r="BX27" s="410"/>
      <c r="BY27" s="408"/>
      <c r="BZ27" s="777"/>
      <c r="CA27" s="408"/>
      <c r="CB27" s="777"/>
      <c r="CC27" s="408"/>
      <c r="CD27" s="777"/>
      <c r="CE27" s="408"/>
      <c r="CF27" s="777"/>
      <c r="CG27" s="408"/>
      <c r="CH27" s="777"/>
      <c r="CI27" s="408"/>
      <c r="CJ27" s="777"/>
      <c r="CK27" s="408"/>
      <c r="CL27" s="1021">
        <v>19.198</v>
      </c>
      <c r="CM27" s="777"/>
      <c r="CN27" s="1022"/>
    </row>
    <row r="28" spans="1:92">
      <c r="A28" s="582">
        <v>13073077</v>
      </c>
      <c r="B28" s="582">
        <v>5352</v>
      </c>
      <c r="C28" s="582" t="s">
        <v>49</v>
      </c>
      <c r="D28" s="632">
        <v>1424</v>
      </c>
      <c r="E28" s="632">
        <v>21640</v>
      </c>
      <c r="F28" s="596">
        <v>9049.74</v>
      </c>
      <c r="G28" s="817">
        <f t="shared" si="4"/>
        <v>-12590.26</v>
      </c>
      <c r="H28" s="817">
        <v>-21590</v>
      </c>
      <c r="I28" s="817">
        <f t="shared" si="5"/>
        <v>30639.739999999998</v>
      </c>
      <c r="J28" s="676">
        <f t="shared" si="6"/>
        <v>1</v>
      </c>
      <c r="K28" s="678">
        <v>1</v>
      </c>
      <c r="L28" s="547">
        <v>24980</v>
      </c>
      <c r="M28" s="549">
        <v>-164787</v>
      </c>
      <c r="N28" s="819">
        <f t="shared" si="7"/>
        <v>-189767</v>
      </c>
      <c r="O28" s="677">
        <f t="shared" si="8"/>
        <v>0</v>
      </c>
      <c r="P28" s="549">
        <v>322341.68</v>
      </c>
      <c r="Q28" s="1000">
        <v>125595.05</v>
      </c>
      <c r="R28" s="677">
        <f t="shared" si="9"/>
        <v>1</v>
      </c>
      <c r="S28" s="736">
        <v>281192.95</v>
      </c>
      <c r="T28" s="736">
        <v>871940</v>
      </c>
      <c r="U28" s="817">
        <f t="shared" si="10"/>
        <v>-590747.05000000005</v>
      </c>
      <c r="V28" s="682">
        <f t="shared" si="11"/>
        <v>0</v>
      </c>
      <c r="W28" s="686">
        <v>2016</v>
      </c>
      <c r="X28" s="686">
        <v>2015</v>
      </c>
      <c r="Y28" s="737">
        <v>5715717</v>
      </c>
      <c r="Z28" s="596">
        <v>480873.28</v>
      </c>
      <c r="AA28" s="615">
        <f t="shared" si="0"/>
        <v>337.69191011235955</v>
      </c>
      <c r="AB28" s="1065">
        <v>0</v>
      </c>
      <c r="AC28" s="1065">
        <v>0</v>
      </c>
      <c r="AD28" s="1065">
        <v>0</v>
      </c>
      <c r="AE28" s="1065">
        <v>0</v>
      </c>
      <c r="AF28" s="1065">
        <v>0</v>
      </c>
      <c r="AG28" s="594">
        <v>0</v>
      </c>
      <c r="AH28" s="2">
        <v>3</v>
      </c>
      <c r="AI28" s="486">
        <v>47400</v>
      </c>
      <c r="AJ28" s="594">
        <v>47346.09</v>
      </c>
      <c r="AK28" s="695">
        <f t="shared" si="12"/>
        <v>1</v>
      </c>
      <c r="AL28" s="2">
        <v>4</v>
      </c>
      <c r="AM28" s="486">
        <v>121580</v>
      </c>
      <c r="AN28" s="594">
        <v>117942.1</v>
      </c>
      <c r="AO28" s="695">
        <f t="shared" si="13"/>
        <v>1</v>
      </c>
      <c r="AP28" s="2">
        <v>3.5</v>
      </c>
      <c r="AQ28" s="486">
        <v>121000</v>
      </c>
      <c r="AR28" s="594">
        <v>85838</v>
      </c>
      <c r="AS28" s="486">
        <v>12000</v>
      </c>
      <c r="AT28" s="594">
        <v>1831.2</v>
      </c>
      <c r="AU28" s="695">
        <f t="shared" si="14"/>
        <v>1</v>
      </c>
      <c r="AV28" s="776">
        <v>9700</v>
      </c>
      <c r="AW28" s="408">
        <v>8775.02</v>
      </c>
      <c r="AX28" s="776">
        <v>0</v>
      </c>
      <c r="AY28" s="408">
        <v>0</v>
      </c>
      <c r="AZ28" s="776">
        <v>21000</v>
      </c>
      <c r="BA28" s="408">
        <v>24328.080000000002</v>
      </c>
      <c r="BB28" s="776">
        <v>0</v>
      </c>
      <c r="BC28" s="408">
        <v>0</v>
      </c>
      <c r="BD28" s="776">
        <v>0</v>
      </c>
      <c r="BE28" s="408">
        <v>0</v>
      </c>
      <c r="BF28" s="408"/>
      <c r="BG28" s="408"/>
      <c r="BH28" s="408">
        <v>65299.51</v>
      </c>
      <c r="BI28" s="408"/>
      <c r="BJ28" s="408">
        <v>703985.17</v>
      </c>
      <c r="BK28" s="471">
        <f t="shared" si="15"/>
        <v>703985.17</v>
      </c>
      <c r="BL28" s="408"/>
      <c r="BM28" s="408"/>
      <c r="BN28" s="777">
        <v>0.19189999999999999</v>
      </c>
      <c r="BO28" s="408">
        <v>239080</v>
      </c>
      <c r="BP28" s="777">
        <v>2.1000000000000001E-2</v>
      </c>
      <c r="BQ28" s="776">
        <v>50880</v>
      </c>
      <c r="BR28" s="410"/>
      <c r="BS28" s="410"/>
      <c r="BT28" s="410"/>
      <c r="BU28" s="410"/>
      <c r="BV28" s="410"/>
      <c r="BW28" s="410"/>
      <c r="BX28" s="410"/>
      <c r="BY28" s="408"/>
      <c r="BZ28" s="777"/>
      <c r="CA28" s="408"/>
      <c r="CB28" s="777"/>
      <c r="CC28" s="408"/>
      <c r="CD28" s="777"/>
      <c r="CE28" s="408"/>
      <c r="CF28" s="777"/>
      <c r="CG28" s="408"/>
      <c r="CH28" s="777"/>
      <c r="CI28" s="408"/>
      <c r="CJ28" s="777"/>
      <c r="CK28" s="408"/>
      <c r="CL28" s="1021">
        <v>19.198</v>
      </c>
      <c r="CM28" s="777"/>
      <c r="CN28" s="1022"/>
    </row>
    <row r="29" spans="1:92">
      <c r="A29" s="582">
        <v>13073094</v>
      </c>
      <c r="B29" s="582">
        <v>5352</v>
      </c>
      <c r="C29" s="582" t="s">
        <v>50</v>
      </c>
      <c r="D29" s="632">
        <v>1155</v>
      </c>
      <c r="E29" s="632">
        <v>42310</v>
      </c>
      <c r="F29" s="596">
        <v>155336.85999999999</v>
      </c>
      <c r="G29" s="817">
        <f t="shared" si="4"/>
        <v>113026.85999999999</v>
      </c>
      <c r="H29" s="817">
        <v>-47330</v>
      </c>
      <c r="I29" s="817">
        <f t="shared" si="5"/>
        <v>202666.86</v>
      </c>
      <c r="J29" s="676">
        <f t="shared" si="6"/>
        <v>1</v>
      </c>
      <c r="K29" s="678">
        <v>1</v>
      </c>
      <c r="L29" s="547">
        <v>-110020</v>
      </c>
      <c r="M29" s="549">
        <v>-69363.240000000005</v>
      </c>
      <c r="N29" s="819">
        <f t="shared" si="7"/>
        <v>40656.759999999995</v>
      </c>
      <c r="O29" s="677">
        <f t="shared" si="8"/>
        <v>0</v>
      </c>
      <c r="P29" s="549">
        <v>466693.13</v>
      </c>
      <c r="Q29" s="1000">
        <v>391288.24</v>
      </c>
      <c r="R29" s="677">
        <f t="shared" si="9"/>
        <v>1</v>
      </c>
      <c r="S29" s="736">
        <v>203071.16</v>
      </c>
      <c r="T29" s="736">
        <v>355260</v>
      </c>
      <c r="U29" s="817">
        <f t="shared" si="10"/>
        <v>-152188.84</v>
      </c>
      <c r="V29" s="682">
        <f t="shared" si="11"/>
        <v>0</v>
      </c>
      <c r="W29" s="686">
        <v>2017</v>
      </c>
      <c r="X29" s="686">
        <v>2017</v>
      </c>
      <c r="Y29" s="737">
        <v>5133682</v>
      </c>
      <c r="Z29" s="596">
        <v>818514.74</v>
      </c>
      <c r="AA29" s="615">
        <f t="shared" si="0"/>
        <v>708.6707705627706</v>
      </c>
      <c r="AB29" s="1065">
        <v>0</v>
      </c>
      <c r="AC29" s="1065">
        <v>0</v>
      </c>
      <c r="AD29" s="1065">
        <v>0</v>
      </c>
      <c r="AE29" s="1065">
        <v>0</v>
      </c>
      <c r="AF29" s="1065">
        <v>1</v>
      </c>
      <c r="AG29" s="594">
        <v>97920</v>
      </c>
      <c r="AH29" s="2">
        <v>3.5</v>
      </c>
      <c r="AI29" s="486">
        <v>42700</v>
      </c>
      <c r="AJ29" s="594">
        <v>40389.550000000003</v>
      </c>
      <c r="AK29" s="695">
        <f t="shared" si="12"/>
        <v>0</v>
      </c>
      <c r="AL29" s="2">
        <v>4</v>
      </c>
      <c r="AM29" s="486">
        <v>105600</v>
      </c>
      <c r="AN29" s="594">
        <v>107627.09</v>
      </c>
      <c r="AO29" s="695">
        <f t="shared" si="13"/>
        <v>1</v>
      </c>
      <c r="AP29" s="2">
        <v>3.5</v>
      </c>
      <c r="AQ29" s="486">
        <v>360000</v>
      </c>
      <c r="AR29" s="594">
        <v>325947</v>
      </c>
      <c r="AS29" s="486">
        <v>35000</v>
      </c>
      <c r="AT29" s="594">
        <v>16356.4</v>
      </c>
      <c r="AU29" s="695">
        <f t="shared" si="14"/>
        <v>1</v>
      </c>
      <c r="AV29" s="776">
        <v>6400</v>
      </c>
      <c r="AW29" s="408">
        <v>6129.17</v>
      </c>
      <c r="AX29" s="776">
        <v>0</v>
      </c>
      <c r="AY29" s="408">
        <v>0</v>
      </c>
      <c r="AZ29" s="776">
        <v>43000</v>
      </c>
      <c r="BA29" s="408">
        <v>41774.1</v>
      </c>
      <c r="BB29" s="776">
        <v>0</v>
      </c>
      <c r="BC29" s="408">
        <v>0</v>
      </c>
      <c r="BD29" s="776">
        <v>0</v>
      </c>
      <c r="BE29" s="408">
        <v>0</v>
      </c>
      <c r="BF29" s="408"/>
      <c r="BG29" s="408"/>
      <c r="BH29" s="408">
        <v>52181.95</v>
      </c>
      <c r="BI29" s="408"/>
      <c r="BJ29" s="408">
        <v>782223.22</v>
      </c>
      <c r="BK29" s="471">
        <f t="shared" si="15"/>
        <v>782223.22</v>
      </c>
      <c r="BL29" s="408"/>
      <c r="BM29" s="408"/>
      <c r="BN29" s="777">
        <v>0.19189999999999999</v>
      </c>
      <c r="BO29" s="408">
        <v>201640</v>
      </c>
      <c r="BP29" s="777">
        <v>6.8000000000000005E-2</v>
      </c>
      <c r="BQ29" s="776">
        <v>106510</v>
      </c>
      <c r="BR29" s="410"/>
      <c r="BS29" s="410"/>
      <c r="BT29" s="410"/>
      <c r="BU29" s="410"/>
      <c r="BV29" s="410"/>
      <c r="BW29" s="410"/>
      <c r="BX29" s="410"/>
      <c r="BY29" s="408"/>
      <c r="BZ29" s="777"/>
      <c r="CA29" s="408"/>
      <c r="CB29" s="777"/>
      <c r="CC29" s="408"/>
      <c r="CD29" s="777"/>
      <c r="CE29" s="408"/>
      <c r="CF29" s="777"/>
      <c r="CG29" s="408"/>
      <c r="CH29" s="777"/>
      <c r="CI29" s="408"/>
      <c r="CJ29" s="777"/>
      <c r="CK29" s="408"/>
      <c r="CL29" s="1021">
        <v>19.198</v>
      </c>
      <c r="CM29" s="777"/>
      <c r="CN29" s="1022"/>
    </row>
    <row r="30" spans="1:92">
      <c r="A30" s="582">
        <v>13073010</v>
      </c>
      <c r="B30" s="582">
        <v>5353</v>
      </c>
      <c r="C30" s="582" t="s">
        <v>51</v>
      </c>
      <c r="D30" s="592">
        <v>13460</v>
      </c>
      <c r="E30" s="610">
        <v>-1955100</v>
      </c>
      <c r="F30" s="609">
        <v>384535.46</v>
      </c>
      <c r="G30" s="817">
        <v>2339635.46</v>
      </c>
      <c r="H30" s="817">
        <v>109407.49</v>
      </c>
      <c r="I30" s="817">
        <v>275127.97000000003</v>
      </c>
      <c r="J30" s="676">
        <v>1</v>
      </c>
      <c r="K30" s="678">
        <v>1</v>
      </c>
      <c r="L30" s="547">
        <v>-2805400</v>
      </c>
      <c r="M30" s="549">
        <v>-512170.06</v>
      </c>
      <c r="N30" s="819">
        <v>2293229.94</v>
      </c>
      <c r="O30" s="677">
        <v>0</v>
      </c>
      <c r="P30" s="549">
        <v>2983784.71</v>
      </c>
      <c r="Q30" s="819">
        <v>2471614.65</v>
      </c>
      <c r="R30" s="677">
        <v>1</v>
      </c>
      <c r="S30" s="596">
        <v>5187106.28</v>
      </c>
      <c r="T30" s="596">
        <v>0</v>
      </c>
      <c r="U30" s="817">
        <v>5187106.28</v>
      </c>
      <c r="V30" s="682">
        <v>0</v>
      </c>
      <c r="W30" s="683">
        <v>2018</v>
      </c>
      <c r="X30" s="683">
        <v>2018</v>
      </c>
      <c r="Y30" s="596">
        <v>51400812.590000004</v>
      </c>
      <c r="Z30" s="609">
        <v>1782706.75</v>
      </c>
      <c r="AA30" s="615">
        <f t="shared" si="0"/>
        <v>132.44478083209509</v>
      </c>
      <c r="AB30" s="678">
        <v>0</v>
      </c>
      <c r="AC30" s="678">
        <v>0</v>
      </c>
      <c r="AD30" s="678">
        <v>0</v>
      </c>
      <c r="AE30" s="678">
        <v>0</v>
      </c>
      <c r="AF30" s="678">
        <v>0</v>
      </c>
      <c r="AG30" s="594" t="s">
        <v>169</v>
      </c>
      <c r="AH30" s="2">
        <v>2</v>
      </c>
      <c r="AI30" s="486">
        <v>25000</v>
      </c>
      <c r="AJ30" s="594">
        <v>25844</v>
      </c>
      <c r="AK30" s="695">
        <v>1</v>
      </c>
      <c r="AL30" s="2">
        <v>3.5</v>
      </c>
      <c r="AM30" s="486">
        <v>1150000</v>
      </c>
      <c r="AN30" s="594">
        <v>1141145.55</v>
      </c>
      <c r="AO30" s="695">
        <v>1</v>
      </c>
      <c r="AP30" s="2">
        <v>4</v>
      </c>
      <c r="AQ30" s="486">
        <v>4400000</v>
      </c>
      <c r="AR30" s="594">
        <v>4867927.4000000004</v>
      </c>
      <c r="AS30" s="486">
        <v>385000</v>
      </c>
      <c r="AT30" s="594">
        <v>408346.12</v>
      </c>
      <c r="AU30" s="695">
        <v>1</v>
      </c>
      <c r="AV30" s="776">
        <v>32000</v>
      </c>
      <c r="AW30" s="408">
        <v>31963.07</v>
      </c>
      <c r="AX30" s="776">
        <v>120000</v>
      </c>
      <c r="AY30" s="408">
        <v>135069.13</v>
      </c>
      <c r="AZ30" s="776">
        <v>0</v>
      </c>
      <c r="BA30" s="408">
        <v>0</v>
      </c>
      <c r="BB30" s="776">
        <v>0</v>
      </c>
      <c r="BC30" s="408">
        <v>0</v>
      </c>
      <c r="BD30" s="776">
        <v>0</v>
      </c>
      <c r="BE30" s="408">
        <v>0</v>
      </c>
      <c r="BF30" s="408"/>
      <c r="BG30" s="408"/>
      <c r="BH30" s="408">
        <v>645833.15</v>
      </c>
      <c r="BI30" s="408"/>
      <c r="BJ30" s="408">
        <v>10586408.43</v>
      </c>
      <c r="BK30" s="471">
        <v>10586408.43</v>
      </c>
      <c r="BL30" s="408"/>
      <c r="BM30" s="408"/>
      <c r="BN30" s="777">
        <v>0.22856000000000001</v>
      </c>
      <c r="BO30" s="408">
        <v>2911396.39</v>
      </c>
      <c r="BP30" s="1070" t="s">
        <v>208</v>
      </c>
      <c r="BQ30" s="486" t="s">
        <v>208</v>
      </c>
      <c r="BR30" s="410">
        <v>1</v>
      </c>
      <c r="BS30" s="410">
        <v>0</v>
      </c>
      <c r="BT30" s="410">
        <v>1</v>
      </c>
      <c r="BU30" s="410">
        <v>1</v>
      </c>
      <c r="BV30" s="410">
        <v>1</v>
      </c>
      <c r="BW30" s="410">
        <v>1</v>
      </c>
      <c r="BX30" s="410">
        <v>1</v>
      </c>
      <c r="BY30" s="408">
        <v>2304066.2599999998</v>
      </c>
      <c r="BZ30" s="777" t="s">
        <v>208</v>
      </c>
      <c r="CA30" s="408">
        <v>2375455.7799999998</v>
      </c>
      <c r="CB30" s="777" t="s">
        <v>208</v>
      </c>
      <c r="CC30" s="408">
        <v>2566965.44</v>
      </c>
      <c r="CD30" s="777" t="s">
        <v>208</v>
      </c>
      <c r="CE30" s="408">
        <v>2625865.1800000002</v>
      </c>
      <c r="CF30" s="777" t="s">
        <v>208</v>
      </c>
      <c r="CG30" s="408">
        <v>2712864</v>
      </c>
      <c r="CH30" s="777" t="s">
        <v>208</v>
      </c>
      <c r="CI30" s="408">
        <v>2577470.13</v>
      </c>
      <c r="CJ30" s="777" t="s">
        <v>208</v>
      </c>
      <c r="CK30" s="408">
        <v>2802288.6</v>
      </c>
      <c r="CL30" s="807">
        <v>22.617000000000001</v>
      </c>
      <c r="CM30" s="777" t="s">
        <v>208</v>
      </c>
      <c r="CN30" s="1023"/>
    </row>
    <row r="31" spans="1:92">
      <c r="A31" s="582">
        <v>13073014</v>
      </c>
      <c r="B31" s="582">
        <v>5353</v>
      </c>
      <c r="C31" s="582" t="s">
        <v>52</v>
      </c>
      <c r="D31" s="608">
        <v>245</v>
      </c>
      <c r="E31" s="633">
        <v>-12300</v>
      </c>
      <c r="F31" s="627">
        <v>76226.460000000006</v>
      </c>
      <c r="G31" s="817">
        <v>88526.46</v>
      </c>
      <c r="H31" s="817">
        <v>0</v>
      </c>
      <c r="I31" s="817">
        <v>76226.460000000006</v>
      </c>
      <c r="J31" s="676">
        <v>1</v>
      </c>
      <c r="K31" s="681">
        <v>1</v>
      </c>
      <c r="L31" s="500">
        <v>-33300</v>
      </c>
      <c r="M31" s="692">
        <v>37023.64</v>
      </c>
      <c r="N31" s="819">
        <v>70323.64</v>
      </c>
      <c r="O31" s="677">
        <v>1</v>
      </c>
      <c r="P31" s="692">
        <v>-86887.59</v>
      </c>
      <c r="Q31" s="819">
        <v>-49863.95</v>
      </c>
      <c r="R31" s="677">
        <v>0</v>
      </c>
      <c r="S31" s="599">
        <v>102997.42</v>
      </c>
      <c r="T31" s="599">
        <v>0</v>
      </c>
      <c r="U31" s="817">
        <v>102997.42</v>
      </c>
      <c r="V31" s="682">
        <v>0</v>
      </c>
      <c r="W31" s="685">
        <v>2017</v>
      </c>
      <c r="X31" s="685">
        <v>2018</v>
      </c>
      <c r="Y31" s="599">
        <v>834322.79</v>
      </c>
      <c r="Z31" s="627">
        <v>0</v>
      </c>
      <c r="AA31" s="615">
        <f t="shared" si="0"/>
        <v>0</v>
      </c>
      <c r="AB31" s="681">
        <v>1</v>
      </c>
      <c r="AC31" s="681">
        <v>0</v>
      </c>
      <c r="AD31" s="681">
        <v>0</v>
      </c>
      <c r="AE31" s="681">
        <v>0</v>
      </c>
      <c r="AF31" s="681">
        <v>0</v>
      </c>
      <c r="AG31" s="594" t="s">
        <v>169</v>
      </c>
      <c r="AH31" s="690">
        <v>4</v>
      </c>
      <c r="AI31" s="486">
        <v>10600</v>
      </c>
      <c r="AJ31" s="594">
        <v>6493.12</v>
      </c>
      <c r="AK31" s="695">
        <v>0</v>
      </c>
      <c r="AL31" s="690">
        <v>3.5</v>
      </c>
      <c r="AM31" s="486">
        <v>22300</v>
      </c>
      <c r="AN31" s="594">
        <v>22329.88</v>
      </c>
      <c r="AO31" s="695">
        <v>1</v>
      </c>
      <c r="AP31" s="690">
        <v>3</v>
      </c>
      <c r="AQ31" s="486">
        <v>60000</v>
      </c>
      <c r="AR31" s="594">
        <v>79767.58</v>
      </c>
      <c r="AS31" s="486">
        <v>9400</v>
      </c>
      <c r="AT31" s="594">
        <v>10504.67</v>
      </c>
      <c r="AU31" s="695">
        <v>1</v>
      </c>
      <c r="AV31" s="776">
        <v>2500</v>
      </c>
      <c r="AW31" s="408">
        <v>2806.25</v>
      </c>
      <c r="AX31" s="776">
        <v>0</v>
      </c>
      <c r="AY31" s="408">
        <v>0</v>
      </c>
      <c r="AZ31" s="776">
        <v>3500</v>
      </c>
      <c r="BA31" s="408">
        <v>3666.08</v>
      </c>
      <c r="BB31" s="776">
        <v>0</v>
      </c>
      <c r="BC31" s="408">
        <v>0</v>
      </c>
      <c r="BD31" s="776">
        <v>0</v>
      </c>
      <c r="BE31" s="408">
        <v>0</v>
      </c>
      <c r="BF31" s="408"/>
      <c r="BG31" s="408"/>
      <c r="BH31" s="408">
        <v>11251.21</v>
      </c>
      <c r="BI31" s="408"/>
      <c r="BJ31" s="408">
        <v>213656.57</v>
      </c>
      <c r="BK31" s="471">
        <v>213656.57</v>
      </c>
      <c r="BL31" s="408"/>
      <c r="BM31" s="408"/>
      <c r="BN31" s="777">
        <v>0.22856000000000001</v>
      </c>
      <c r="BO31" s="408">
        <v>51119.85</v>
      </c>
      <c r="BP31" s="1070" t="s">
        <v>208</v>
      </c>
      <c r="BQ31" s="486" t="s">
        <v>208</v>
      </c>
      <c r="BR31" s="410"/>
      <c r="BS31" s="410"/>
      <c r="BT31" s="410"/>
      <c r="BU31" s="410"/>
      <c r="BV31" s="410"/>
      <c r="BW31" s="410"/>
      <c r="BX31" s="410"/>
      <c r="BY31" s="408"/>
      <c r="BZ31" s="777"/>
      <c r="CA31" s="408"/>
      <c r="CB31" s="777"/>
      <c r="CC31" s="408"/>
      <c r="CD31" s="777"/>
      <c r="CE31" s="408"/>
      <c r="CF31" s="777"/>
      <c r="CG31" s="408"/>
      <c r="CH31" s="777"/>
      <c r="CI31" s="408"/>
      <c r="CJ31" s="777"/>
      <c r="CK31" s="408"/>
      <c r="CL31" s="807">
        <v>22.617000000000001</v>
      </c>
      <c r="CM31" s="777"/>
      <c r="CN31" s="1023"/>
    </row>
    <row r="32" spans="1:92">
      <c r="A32" s="582">
        <v>13073027</v>
      </c>
      <c r="B32" s="582">
        <v>5353</v>
      </c>
      <c r="C32" s="582" t="s">
        <v>53</v>
      </c>
      <c r="D32" s="608">
        <v>2194</v>
      </c>
      <c r="E32" s="633">
        <v>-96100</v>
      </c>
      <c r="F32" s="627">
        <v>219514.26</v>
      </c>
      <c r="G32" s="817">
        <v>315614.26</v>
      </c>
      <c r="H32" s="817">
        <v>144092.72</v>
      </c>
      <c r="I32" s="817">
        <v>75421.540000000008</v>
      </c>
      <c r="J32" s="676">
        <v>1</v>
      </c>
      <c r="K32" s="681">
        <v>1</v>
      </c>
      <c r="L32" s="500">
        <v>-142900</v>
      </c>
      <c r="M32" s="692">
        <v>366449.27</v>
      </c>
      <c r="N32" s="819">
        <v>509349.27</v>
      </c>
      <c r="O32" s="677">
        <v>1</v>
      </c>
      <c r="P32" s="692">
        <v>345008.6</v>
      </c>
      <c r="Q32" s="819">
        <v>711457.87</v>
      </c>
      <c r="R32" s="677">
        <v>1</v>
      </c>
      <c r="S32" s="596">
        <v>817056.56</v>
      </c>
      <c r="T32" s="596">
        <v>0</v>
      </c>
      <c r="U32" s="817">
        <v>817056.56</v>
      </c>
      <c r="V32" s="682">
        <v>0</v>
      </c>
      <c r="W32" s="683">
        <v>2016</v>
      </c>
      <c r="X32" s="683">
        <v>2016</v>
      </c>
      <c r="Y32" s="596">
        <v>8203737.9400000004</v>
      </c>
      <c r="Z32" s="627">
        <v>461935.87</v>
      </c>
      <c r="AA32" s="615">
        <f t="shared" si="0"/>
        <v>210.54506381039198</v>
      </c>
      <c r="AB32" s="681">
        <v>0</v>
      </c>
      <c r="AC32" s="681">
        <v>0</v>
      </c>
      <c r="AD32" s="681">
        <v>0</v>
      </c>
      <c r="AE32" s="681">
        <v>0</v>
      </c>
      <c r="AF32" s="681">
        <v>0</v>
      </c>
      <c r="AG32" s="594" t="s">
        <v>169</v>
      </c>
      <c r="AH32" s="690">
        <v>3.1</v>
      </c>
      <c r="AI32" s="486">
        <v>68200</v>
      </c>
      <c r="AJ32" s="594">
        <v>66150.61</v>
      </c>
      <c r="AK32" s="695">
        <v>0</v>
      </c>
      <c r="AL32" s="690">
        <v>4</v>
      </c>
      <c r="AM32" s="486">
        <v>245700</v>
      </c>
      <c r="AN32" s="594">
        <v>250212.12</v>
      </c>
      <c r="AO32" s="695">
        <v>1</v>
      </c>
      <c r="AP32" s="690">
        <v>3.5</v>
      </c>
      <c r="AQ32" s="486">
        <v>220000</v>
      </c>
      <c r="AR32" s="594">
        <v>361866.22</v>
      </c>
      <c r="AS32" s="486">
        <v>22000</v>
      </c>
      <c r="AT32" s="594">
        <v>27981.5</v>
      </c>
      <c r="AU32" s="695">
        <v>1</v>
      </c>
      <c r="AV32" s="776">
        <v>9000</v>
      </c>
      <c r="AW32" s="408">
        <v>9878.39</v>
      </c>
      <c r="AX32" s="776">
        <v>5000</v>
      </c>
      <c r="AY32" s="408">
        <v>8853.41</v>
      </c>
      <c r="AZ32" s="776">
        <v>85000</v>
      </c>
      <c r="BA32" s="408">
        <v>113629.71</v>
      </c>
      <c r="BB32" s="776">
        <v>0</v>
      </c>
      <c r="BC32" s="408">
        <v>0</v>
      </c>
      <c r="BD32" s="776">
        <v>0</v>
      </c>
      <c r="BE32" s="408">
        <v>0</v>
      </c>
      <c r="BF32" s="408"/>
      <c r="BG32" s="408"/>
      <c r="BH32" s="408">
        <v>96860.56</v>
      </c>
      <c r="BI32" s="408"/>
      <c r="BJ32" s="408">
        <v>1509150.81</v>
      </c>
      <c r="BK32" s="471">
        <v>1509150.81</v>
      </c>
      <c r="BL32" s="408"/>
      <c r="BM32" s="408"/>
      <c r="BN32" s="777">
        <v>0.22856000000000001</v>
      </c>
      <c r="BO32" s="408">
        <v>441683.21</v>
      </c>
      <c r="BP32" s="1070" t="s">
        <v>208</v>
      </c>
      <c r="BQ32" s="486" t="s">
        <v>208</v>
      </c>
      <c r="BR32" s="410"/>
      <c r="BS32" s="410"/>
      <c r="BT32" s="410"/>
      <c r="BU32" s="410"/>
      <c r="BV32" s="410"/>
      <c r="BW32" s="410"/>
      <c r="BX32" s="410"/>
      <c r="BY32" s="408"/>
      <c r="BZ32" s="777"/>
      <c r="CA32" s="408"/>
      <c r="CB32" s="777"/>
      <c r="CC32" s="408"/>
      <c r="CD32" s="777"/>
      <c r="CE32" s="408"/>
      <c r="CF32" s="777"/>
      <c r="CG32" s="408"/>
      <c r="CH32" s="777"/>
      <c r="CI32" s="408"/>
      <c r="CJ32" s="777"/>
      <c r="CK32" s="408"/>
      <c r="CL32" s="807">
        <v>22.617000000000001</v>
      </c>
      <c r="CM32" s="777"/>
      <c r="CN32" s="1023"/>
    </row>
    <row r="33" spans="1:92">
      <c r="A33" s="582">
        <v>13073038</v>
      </c>
      <c r="B33" s="582">
        <v>5353</v>
      </c>
      <c r="C33" s="582" t="s">
        <v>54</v>
      </c>
      <c r="D33" s="608">
        <v>576</v>
      </c>
      <c r="E33" s="633">
        <v>-73300</v>
      </c>
      <c r="F33" s="627">
        <v>168900.55</v>
      </c>
      <c r="G33" s="817">
        <v>242200.55</v>
      </c>
      <c r="H33" s="817">
        <v>16194.47</v>
      </c>
      <c r="I33" s="817">
        <v>152706.07999999999</v>
      </c>
      <c r="J33" s="676">
        <v>1</v>
      </c>
      <c r="K33" s="681">
        <v>1</v>
      </c>
      <c r="L33" s="500">
        <v>-132800</v>
      </c>
      <c r="M33" s="692">
        <v>43316.41</v>
      </c>
      <c r="N33" s="819">
        <v>176116.41</v>
      </c>
      <c r="O33" s="677">
        <v>1</v>
      </c>
      <c r="P33" s="692">
        <v>171501.89</v>
      </c>
      <c r="Q33" s="819">
        <v>214818.30000000002</v>
      </c>
      <c r="R33" s="677">
        <v>1</v>
      </c>
      <c r="S33" s="599">
        <v>376319.64</v>
      </c>
      <c r="T33" s="599">
        <v>0</v>
      </c>
      <c r="U33" s="817">
        <v>376319.64</v>
      </c>
      <c r="V33" s="682">
        <v>0</v>
      </c>
      <c r="W33" s="685">
        <v>2016</v>
      </c>
      <c r="X33" s="685">
        <v>2016</v>
      </c>
      <c r="Y33" s="599">
        <v>2217858.2200000002</v>
      </c>
      <c r="Z33" s="627">
        <v>216736.66</v>
      </c>
      <c r="AA33" s="615">
        <f t="shared" si="0"/>
        <v>376.27892361111111</v>
      </c>
      <c r="AB33" s="681">
        <v>0</v>
      </c>
      <c r="AC33" s="681">
        <v>0</v>
      </c>
      <c r="AD33" s="681">
        <v>0</v>
      </c>
      <c r="AE33" s="681">
        <v>0</v>
      </c>
      <c r="AF33" s="681">
        <v>0</v>
      </c>
      <c r="AG33" s="594" t="s">
        <v>169</v>
      </c>
      <c r="AH33" s="690">
        <v>2.8</v>
      </c>
      <c r="AI33" s="486">
        <v>23000</v>
      </c>
      <c r="AJ33" s="594">
        <v>22613.8</v>
      </c>
      <c r="AK33" s="695">
        <v>1</v>
      </c>
      <c r="AL33" s="690">
        <v>3.5</v>
      </c>
      <c r="AM33" s="486">
        <v>54000</v>
      </c>
      <c r="AN33" s="594">
        <v>55696.68</v>
      </c>
      <c r="AO33" s="695">
        <v>1</v>
      </c>
      <c r="AP33" s="690">
        <v>3.2</v>
      </c>
      <c r="AQ33" s="486">
        <v>130000</v>
      </c>
      <c r="AR33" s="594">
        <v>213851.7</v>
      </c>
      <c r="AS33" s="486">
        <v>14300</v>
      </c>
      <c r="AT33" s="594">
        <v>17348.62</v>
      </c>
      <c r="AU33" s="695">
        <v>1</v>
      </c>
      <c r="AV33" s="776">
        <v>1700</v>
      </c>
      <c r="AW33" s="408">
        <v>1649.17</v>
      </c>
      <c r="AX33" s="776">
        <v>0</v>
      </c>
      <c r="AY33" s="408">
        <v>0</v>
      </c>
      <c r="AZ33" s="776">
        <v>60000</v>
      </c>
      <c r="BA33" s="408">
        <v>70328.38</v>
      </c>
      <c r="BB33" s="776">
        <v>0</v>
      </c>
      <c r="BC33" s="408">
        <v>0</v>
      </c>
      <c r="BD33" s="776">
        <v>0</v>
      </c>
      <c r="BE33" s="408">
        <v>0</v>
      </c>
      <c r="BF33" s="408"/>
      <c r="BG33" s="408"/>
      <c r="BH33" s="408">
        <v>25931.65</v>
      </c>
      <c r="BI33" s="408"/>
      <c r="BJ33" s="408">
        <v>570254.53</v>
      </c>
      <c r="BK33" s="471">
        <v>570254.53</v>
      </c>
      <c r="BL33" s="408"/>
      <c r="BM33" s="408"/>
      <c r="BN33" s="777">
        <v>0.22856000000000001</v>
      </c>
      <c r="BO33" s="408">
        <v>126000.14</v>
      </c>
      <c r="BP33" s="1070" t="s">
        <v>208</v>
      </c>
      <c r="BQ33" s="486" t="s">
        <v>208</v>
      </c>
      <c r="BR33" s="410"/>
      <c r="BS33" s="410"/>
      <c r="BT33" s="410"/>
      <c r="BU33" s="410"/>
      <c r="BV33" s="410"/>
      <c r="BW33" s="410"/>
      <c r="BX33" s="410"/>
      <c r="BY33" s="408"/>
      <c r="BZ33" s="777"/>
      <c r="CA33" s="408"/>
      <c r="CB33" s="777"/>
      <c r="CC33" s="408"/>
      <c r="CD33" s="777"/>
      <c r="CE33" s="408"/>
      <c r="CF33" s="777"/>
      <c r="CG33" s="408"/>
      <c r="CH33" s="777"/>
      <c r="CI33" s="408"/>
      <c r="CJ33" s="777"/>
      <c r="CK33" s="408"/>
      <c r="CL33" s="807">
        <v>22.617000000000001</v>
      </c>
      <c r="CM33" s="777"/>
      <c r="CN33" s="1023"/>
    </row>
    <row r="34" spans="1:92">
      <c r="A34" s="582">
        <v>13073049</v>
      </c>
      <c r="B34" s="582">
        <v>5353</v>
      </c>
      <c r="C34" s="582" t="s">
        <v>55</v>
      </c>
      <c r="D34" s="592">
        <v>246</v>
      </c>
      <c r="E34" s="610">
        <v>-29200</v>
      </c>
      <c r="F34" s="609">
        <v>83659.53</v>
      </c>
      <c r="G34" s="817">
        <v>112859.53</v>
      </c>
      <c r="H34" s="817">
        <v>0</v>
      </c>
      <c r="I34" s="817">
        <v>83659.53</v>
      </c>
      <c r="J34" s="676">
        <v>1</v>
      </c>
      <c r="K34" s="678">
        <v>1</v>
      </c>
      <c r="L34" s="547">
        <v>-51400</v>
      </c>
      <c r="M34" s="549">
        <v>54252.1</v>
      </c>
      <c r="N34" s="819">
        <v>105652.1</v>
      </c>
      <c r="O34" s="677">
        <v>1</v>
      </c>
      <c r="P34" s="549">
        <v>-75661.19</v>
      </c>
      <c r="Q34" s="819">
        <v>-21409.090000000004</v>
      </c>
      <c r="R34" s="677">
        <v>0</v>
      </c>
      <c r="S34" s="596">
        <v>204693.26</v>
      </c>
      <c r="T34" s="596">
        <v>0</v>
      </c>
      <c r="U34" s="817">
        <v>204693.26</v>
      </c>
      <c r="V34" s="682">
        <v>0</v>
      </c>
      <c r="W34" s="683">
        <v>2017</v>
      </c>
      <c r="X34" s="683">
        <v>2017</v>
      </c>
      <c r="Y34" s="596">
        <v>1356865.5</v>
      </c>
      <c r="Z34" s="609">
        <v>0</v>
      </c>
      <c r="AA34" s="615">
        <f t="shared" si="0"/>
        <v>0</v>
      </c>
      <c r="AB34" s="678">
        <v>1</v>
      </c>
      <c r="AC34" s="678">
        <v>0</v>
      </c>
      <c r="AD34" s="678">
        <v>0</v>
      </c>
      <c r="AE34" s="678">
        <v>0</v>
      </c>
      <c r="AF34" s="678">
        <v>0</v>
      </c>
      <c r="AG34" s="594" t="s">
        <v>169</v>
      </c>
      <c r="AH34" s="2">
        <v>3</v>
      </c>
      <c r="AI34" s="486">
        <v>4400</v>
      </c>
      <c r="AJ34" s="594">
        <v>4520.71</v>
      </c>
      <c r="AK34" s="695">
        <v>1</v>
      </c>
      <c r="AL34" s="2">
        <v>3.2</v>
      </c>
      <c r="AM34" s="486">
        <v>85000</v>
      </c>
      <c r="AN34" s="594">
        <v>82162.39</v>
      </c>
      <c r="AO34" s="695">
        <v>1</v>
      </c>
      <c r="AP34" s="2">
        <v>3.4</v>
      </c>
      <c r="AQ34" s="486">
        <v>40000</v>
      </c>
      <c r="AR34" s="594">
        <v>98511.71</v>
      </c>
      <c r="AS34" s="486">
        <v>4100</v>
      </c>
      <c r="AT34" s="594">
        <v>5962.77</v>
      </c>
      <c r="AU34" s="695">
        <v>1</v>
      </c>
      <c r="AV34" s="776">
        <v>900</v>
      </c>
      <c r="AW34" s="408">
        <v>919.09</v>
      </c>
      <c r="AX34" s="776">
        <v>0</v>
      </c>
      <c r="AY34" s="408">
        <v>0</v>
      </c>
      <c r="AZ34" s="776">
        <v>1000</v>
      </c>
      <c r="BA34" s="408">
        <v>2635.06</v>
      </c>
      <c r="BB34" s="776">
        <v>0</v>
      </c>
      <c r="BC34" s="408">
        <v>0</v>
      </c>
      <c r="BD34" s="776">
        <v>0</v>
      </c>
      <c r="BE34" s="408">
        <v>0</v>
      </c>
      <c r="BF34" s="408"/>
      <c r="BG34" s="408"/>
      <c r="BH34" s="408">
        <v>6251.52</v>
      </c>
      <c r="BI34" s="408"/>
      <c r="BJ34" s="408">
        <v>6251.52</v>
      </c>
      <c r="BK34" s="471">
        <v>6251.52</v>
      </c>
      <c r="BL34" s="408"/>
      <c r="BM34" s="408"/>
      <c r="BN34" s="777">
        <v>0.22856000000000001</v>
      </c>
      <c r="BO34" s="408">
        <v>56174.41</v>
      </c>
      <c r="BP34" s="1070" t="s">
        <v>208</v>
      </c>
      <c r="BQ34" s="486" t="s">
        <v>208</v>
      </c>
      <c r="BR34" s="410"/>
      <c r="BS34" s="410"/>
      <c r="BT34" s="410"/>
      <c r="BU34" s="410"/>
      <c r="BV34" s="410"/>
      <c r="BW34" s="410"/>
      <c r="BX34" s="410"/>
      <c r="BY34" s="408"/>
      <c r="BZ34" s="777"/>
      <c r="CA34" s="408"/>
      <c r="CB34" s="777"/>
      <c r="CC34" s="408"/>
      <c r="CD34" s="777"/>
      <c r="CE34" s="408"/>
      <c r="CF34" s="777"/>
      <c r="CG34" s="408"/>
      <c r="CH34" s="777"/>
      <c r="CI34" s="408"/>
      <c r="CJ34" s="777"/>
      <c r="CK34" s="408"/>
      <c r="CL34" s="807">
        <v>22.617000000000001</v>
      </c>
      <c r="CM34" s="777"/>
      <c r="CN34" s="1023"/>
    </row>
    <row r="35" spans="1:92">
      <c r="A35" s="582">
        <v>13073063</v>
      </c>
      <c r="B35" s="582">
        <v>5353</v>
      </c>
      <c r="C35" s="582" t="s">
        <v>56</v>
      </c>
      <c r="D35" s="608">
        <v>767</v>
      </c>
      <c r="E35" s="633">
        <v>-53900</v>
      </c>
      <c r="F35" s="627">
        <v>86705.62</v>
      </c>
      <c r="G35" s="817">
        <v>140605.62</v>
      </c>
      <c r="H35" s="817">
        <v>14847.92</v>
      </c>
      <c r="I35" s="817">
        <v>71857.7</v>
      </c>
      <c r="J35" s="676">
        <v>1</v>
      </c>
      <c r="K35" s="681">
        <v>0</v>
      </c>
      <c r="L35" s="500">
        <v>-76700</v>
      </c>
      <c r="M35" s="692">
        <v>120947.69</v>
      </c>
      <c r="N35" s="819">
        <v>197647.69</v>
      </c>
      <c r="O35" s="677">
        <v>1</v>
      </c>
      <c r="P35" s="692">
        <v>-280802.05</v>
      </c>
      <c r="Q35" s="819">
        <v>-159854.35999999999</v>
      </c>
      <c r="R35" s="677">
        <v>0</v>
      </c>
      <c r="S35" s="599">
        <v>-104194.18</v>
      </c>
      <c r="T35" s="599">
        <v>0</v>
      </c>
      <c r="U35" s="817">
        <v>-104194.18</v>
      </c>
      <c r="V35" s="682">
        <v>0</v>
      </c>
      <c r="W35" s="685">
        <v>2017</v>
      </c>
      <c r="X35" s="685">
        <v>2017</v>
      </c>
      <c r="Y35" s="599">
        <v>836588.05</v>
      </c>
      <c r="Z35" s="627">
        <v>99732.53</v>
      </c>
      <c r="AA35" s="615">
        <f t="shared" si="0"/>
        <v>130.0293741851369</v>
      </c>
      <c r="AB35" s="681">
        <v>1</v>
      </c>
      <c r="AC35" s="681">
        <v>0</v>
      </c>
      <c r="AD35" s="681">
        <v>0</v>
      </c>
      <c r="AE35" s="681">
        <v>0</v>
      </c>
      <c r="AF35" s="681">
        <v>0</v>
      </c>
      <c r="AG35" s="594" t="s">
        <v>169</v>
      </c>
      <c r="AH35" s="690">
        <v>3</v>
      </c>
      <c r="AI35" s="486">
        <v>24000</v>
      </c>
      <c r="AJ35" s="594">
        <v>22695.24</v>
      </c>
      <c r="AK35" s="695">
        <v>1</v>
      </c>
      <c r="AL35" s="690">
        <v>3.75</v>
      </c>
      <c r="AM35" s="486">
        <v>78500</v>
      </c>
      <c r="AN35" s="594">
        <v>79553.23</v>
      </c>
      <c r="AO35" s="695">
        <v>1</v>
      </c>
      <c r="AP35" s="690">
        <v>3.5</v>
      </c>
      <c r="AQ35" s="486">
        <v>225000</v>
      </c>
      <c r="AR35" s="594">
        <v>278286.49</v>
      </c>
      <c r="AS35" s="486">
        <v>22000</v>
      </c>
      <c r="AT35" s="594">
        <v>31423.37</v>
      </c>
      <c r="AU35" s="695">
        <v>1</v>
      </c>
      <c r="AV35" s="776">
        <v>5000</v>
      </c>
      <c r="AW35" s="408">
        <v>5097.42</v>
      </c>
      <c r="AX35" s="776">
        <v>0</v>
      </c>
      <c r="AY35" s="408">
        <v>0</v>
      </c>
      <c r="AZ35" s="776">
        <v>0</v>
      </c>
      <c r="BA35" s="408">
        <v>0</v>
      </c>
      <c r="BB35" s="776">
        <v>0</v>
      </c>
      <c r="BC35" s="408">
        <v>0</v>
      </c>
      <c r="BD35" s="776">
        <v>0</v>
      </c>
      <c r="BE35" s="408">
        <v>0</v>
      </c>
      <c r="BF35" s="408"/>
      <c r="BG35" s="408"/>
      <c r="BH35" s="408">
        <v>42804.67</v>
      </c>
      <c r="BI35" s="408"/>
      <c r="BJ35" s="408">
        <v>659935.09</v>
      </c>
      <c r="BK35" s="471">
        <v>659935.09</v>
      </c>
      <c r="BL35" s="408"/>
      <c r="BM35" s="408"/>
      <c r="BN35" s="777">
        <v>0.22856000000000001</v>
      </c>
      <c r="BO35" s="408">
        <v>163513.96</v>
      </c>
      <c r="BP35" s="1070" t="s">
        <v>208</v>
      </c>
      <c r="BQ35" s="486" t="s">
        <v>208</v>
      </c>
      <c r="BR35" s="410"/>
      <c r="BS35" s="410"/>
      <c r="BT35" s="410"/>
      <c r="BU35" s="410"/>
      <c r="BV35" s="410"/>
      <c r="BW35" s="410"/>
      <c r="BX35" s="410"/>
      <c r="BY35" s="408"/>
      <c r="BZ35" s="777"/>
      <c r="CA35" s="408"/>
      <c r="CB35" s="777"/>
      <c r="CC35" s="408"/>
      <c r="CD35" s="777"/>
      <c r="CE35" s="408"/>
      <c r="CF35" s="777"/>
      <c r="CG35" s="408"/>
      <c r="CH35" s="777"/>
      <c r="CI35" s="408"/>
      <c r="CJ35" s="777"/>
      <c r="CK35" s="408"/>
      <c r="CL35" s="807">
        <v>22.617000000000001</v>
      </c>
      <c r="CM35" s="777"/>
      <c r="CN35" s="1023"/>
    </row>
    <row r="36" spans="1:92">
      <c r="A36" s="582">
        <v>13073064</v>
      </c>
      <c r="B36" s="582">
        <v>5353</v>
      </c>
      <c r="C36" s="582" t="s">
        <v>57</v>
      </c>
      <c r="D36" s="608">
        <v>457</v>
      </c>
      <c r="E36" s="633">
        <v>-10100</v>
      </c>
      <c r="F36" s="627">
        <v>8048.52</v>
      </c>
      <c r="G36" s="817">
        <v>18148.52</v>
      </c>
      <c r="H36" s="817">
        <v>17188.86</v>
      </c>
      <c r="I36" s="817">
        <v>-9140.34</v>
      </c>
      <c r="J36" s="676">
        <v>0</v>
      </c>
      <c r="K36" s="681">
        <v>0</v>
      </c>
      <c r="L36" s="500">
        <v>-21500</v>
      </c>
      <c r="M36" s="692">
        <v>-38109.61</v>
      </c>
      <c r="N36" s="819">
        <v>-16609.61</v>
      </c>
      <c r="O36" s="677">
        <v>0</v>
      </c>
      <c r="P36" s="692">
        <v>-33830.379999999997</v>
      </c>
      <c r="Q36" s="819">
        <v>-71939.989999999991</v>
      </c>
      <c r="R36" s="677">
        <v>0</v>
      </c>
      <c r="S36" s="599">
        <v>-159724.17000000001</v>
      </c>
      <c r="T36" s="599">
        <v>0</v>
      </c>
      <c r="U36" s="817">
        <v>-159724.17000000001</v>
      </c>
      <c r="V36" s="682">
        <v>0</v>
      </c>
      <c r="W36" s="685">
        <v>2017</v>
      </c>
      <c r="X36" s="685">
        <v>2018</v>
      </c>
      <c r="Y36" s="599">
        <v>832611.04</v>
      </c>
      <c r="Z36" s="627">
        <v>168564.04</v>
      </c>
      <c r="AA36" s="615">
        <f t="shared" si="0"/>
        <v>368.84910284463899</v>
      </c>
      <c r="AB36" s="681">
        <v>1</v>
      </c>
      <c r="AC36" s="681">
        <v>0</v>
      </c>
      <c r="AD36" s="681">
        <v>0</v>
      </c>
      <c r="AE36" s="681">
        <v>0</v>
      </c>
      <c r="AF36" s="681">
        <v>0</v>
      </c>
      <c r="AG36" s="594" t="s">
        <v>169</v>
      </c>
      <c r="AH36" s="690">
        <v>3.5</v>
      </c>
      <c r="AI36" s="486">
        <v>9000</v>
      </c>
      <c r="AJ36" s="594">
        <v>7021.18</v>
      </c>
      <c r="AK36" s="695">
        <v>0</v>
      </c>
      <c r="AL36" s="690">
        <v>3.6</v>
      </c>
      <c r="AM36" s="486">
        <v>33000</v>
      </c>
      <c r="AN36" s="594">
        <v>33162.19</v>
      </c>
      <c r="AO36" s="695">
        <v>1</v>
      </c>
      <c r="AP36" s="690">
        <v>3.5</v>
      </c>
      <c r="AQ36" s="486">
        <v>50000</v>
      </c>
      <c r="AR36" s="594">
        <v>22727.7</v>
      </c>
      <c r="AS36" s="486">
        <v>5000</v>
      </c>
      <c r="AT36" s="594">
        <v>2217.4</v>
      </c>
      <c r="AU36" s="695">
        <v>1</v>
      </c>
      <c r="AV36" s="776">
        <v>2400</v>
      </c>
      <c r="AW36" s="408">
        <v>2767.5</v>
      </c>
      <c r="AX36" s="776">
        <v>0</v>
      </c>
      <c r="AY36" s="408">
        <v>0</v>
      </c>
      <c r="AZ36" s="776">
        <v>0</v>
      </c>
      <c r="BA36" s="408">
        <v>0</v>
      </c>
      <c r="BB36" s="776">
        <v>0</v>
      </c>
      <c r="BC36" s="408">
        <v>0</v>
      </c>
      <c r="BD36" s="776">
        <v>0</v>
      </c>
      <c r="BE36" s="408">
        <v>0</v>
      </c>
      <c r="BF36" s="408"/>
      <c r="BG36" s="408"/>
      <c r="BH36" s="408">
        <v>23435.599999999999</v>
      </c>
      <c r="BI36" s="408"/>
      <c r="BJ36" s="408">
        <v>218175.42</v>
      </c>
      <c r="BK36" s="471">
        <v>218175.42</v>
      </c>
      <c r="BL36" s="408"/>
      <c r="BM36" s="408"/>
      <c r="BN36" s="777">
        <v>0.22856000000000001</v>
      </c>
      <c r="BO36" s="408">
        <v>90726.399999999994</v>
      </c>
      <c r="BP36" s="1070" t="s">
        <v>208</v>
      </c>
      <c r="BQ36" s="486" t="s">
        <v>208</v>
      </c>
      <c r="BR36" s="410"/>
      <c r="BS36" s="410"/>
      <c r="BT36" s="410"/>
      <c r="BU36" s="410"/>
      <c r="BV36" s="410"/>
      <c r="BW36" s="410"/>
      <c r="BX36" s="410"/>
      <c r="BY36" s="408"/>
      <c r="BZ36" s="777"/>
      <c r="CA36" s="408"/>
      <c r="CB36" s="777"/>
      <c r="CC36" s="408"/>
      <c r="CD36" s="777"/>
      <c r="CE36" s="408"/>
      <c r="CF36" s="777"/>
      <c r="CG36" s="408"/>
      <c r="CH36" s="777"/>
      <c r="CI36" s="408"/>
      <c r="CJ36" s="777"/>
      <c r="CK36" s="408"/>
      <c r="CL36" s="807">
        <v>22.617000000000001</v>
      </c>
      <c r="CM36" s="777"/>
      <c r="CN36" s="1023"/>
    </row>
    <row r="37" spans="1:92">
      <c r="A37" s="582">
        <v>13073065</v>
      </c>
      <c r="B37" s="582">
        <v>5353</v>
      </c>
      <c r="C37" s="582" t="s">
        <v>58</v>
      </c>
      <c r="D37" s="592">
        <v>978</v>
      </c>
      <c r="E37" s="633">
        <v>-24300</v>
      </c>
      <c r="F37" s="627">
        <v>49584.1</v>
      </c>
      <c r="G37" s="817">
        <v>73884.100000000006</v>
      </c>
      <c r="H37" s="817">
        <v>39255.43</v>
      </c>
      <c r="I37" s="817">
        <v>10328.669999999998</v>
      </c>
      <c r="J37" s="676">
        <v>1</v>
      </c>
      <c r="K37" s="681">
        <v>1</v>
      </c>
      <c r="L37" s="500">
        <v>-63500</v>
      </c>
      <c r="M37" s="692">
        <v>-16989.490000000002</v>
      </c>
      <c r="N37" s="819">
        <v>46510.509999999995</v>
      </c>
      <c r="O37" s="677">
        <v>0</v>
      </c>
      <c r="P37" s="692">
        <v>164039.13</v>
      </c>
      <c r="Q37" s="819">
        <v>147049.64000000001</v>
      </c>
      <c r="R37" s="677">
        <v>1</v>
      </c>
      <c r="S37" s="599">
        <v>580957.23</v>
      </c>
      <c r="T37" s="599">
        <v>0</v>
      </c>
      <c r="U37" s="817">
        <v>580957.23</v>
      </c>
      <c r="V37" s="682">
        <v>0</v>
      </c>
      <c r="W37" s="685">
        <v>2017</v>
      </c>
      <c r="X37" s="685">
        <v>2017</v>
      </c>
      <c r="Y37" s="599">
        <v>4287600.04</v>
      </c>
      <c r="Z37" s="627">
        <v>337391.59</v>
      </c>
      <c r="AA37" s="615">
        <f t="shared" si="0"/>
        <v>344.9811758691207</v>
      </c>
      <c r="AB37" s="681">
        <v>0</v>
      </c>
      <c r="AC37" s="681">
        <v>0</v>
      </c>
      <c r="AD37" s="681">
        <v>0</v>
      </c>
      <c r="AE37" s="681">
        <v>0</v>
      </c>
      <c r="AF37" s="681">
        <v>0</v>
      </c>
      <c r="AG37" s="594" t="s">
        <v>169</v>
      </c>
      <c r="AH37" s="690">
        <v>2</v>
      </c>
      <c r="AI37" s="486">
        <v>27000</v>
      </c>
      <c r="AJ37" s="594">
        <v>26756.52</v>
      </c>
      <c r="AK37" s="695">
        <v>1</v>
      </c>
      <c r="AL37" s="690">
        <v>3</v>
      </c>
      <c r="AM37" s="486">
        <v>90000</v>
      </c>
      <c r="AN37" s="594">
        <v>94060.73</v>
      </c>
      <c r="AO37" s="695">
        <v>1</v>
      </c>
      <c r="AP37" s="690">
        <v>3</v>
      </c>
      <c r="AQ37" s="486">
        <v>270000</v>
      </c>
      <c r="AR37" s="594">
        <v>245334.96</v>
      </c>
      <c r="AS37" s="486">
        <v>31500</v>
      </c>
      <c r="AT37" s="594">
        <v>31841.85</v>
      </c>
      <c r="AU37" s="695">
        <v>1</v>
      </c>
      <c r="AV37" s="776">
        <v>4600</v>
      </c>
      <c r="AW37" s="408">
        <v>4932.92</v>
      </c>
      <c r="AX37" s="776">
        <v>0</v>
      </c>
      <c r="AY37" s="408">
        <v>0</v>
      </c>
      <c r="AZ37" s="776">
        <v>25000</v>
      </c>
      <c r="BA37" s="408">
        <v>46934.1</v>
      </c>
      <c r="BB37" s="776">
        <v>0</v>
      </c>
      <c r="BC37" s="408">
        <v>0</v>
      </c>
      <c r="BD37" s="776">
        <v>0</v>
      </c>
      <c r="BE37" s="408">
        <v>0</v>
      </c>
      <c r="BF37" s="408"/>
      <c r="BG37" s="408"/>
      <c r="BH37" s="408">
        <v>49678.31</v>
      </c>
      <c r="BI37" s="408"/>
      <c r="BJ37" s="408">
        <v>793976.3</v>
      </c>
      <c r="BK37" s="471">
        <v>793976.3</v>
      </c>
      <c r="BL37" s="408"/>
      <c r="BM37" s="408"/>
      <c r="BN37" s="777">
        <v>0.22856000000000001</v>
      </c>
      <c r="BO37" s="408">
        <v>217480.6</v>
      </c>
      <c r="BP37" s="1070" t="s">
        <v>208</v>
      </c>
      <c r="BQ37" s="486" t="s">
        <v>208</v>
      </c>
      <c r="BR37" s="410"/>
      <c r="BS37" s="410"/>
      <c r="BT37" s="410"/>
      <c r="BU37" s="410"/>
      <c r="BV37" s="410"/>
      <c r="BW37" s="410"/>
      <c r="BX37" s="410"/>
      <c r="BY37" s="408"/>
      <c r="BZ37" s="777"/>
      <c r="CA37" s="408"/>
      <c r="CB37" s="777"/>
      <c r="CC37" s="408"/>
      <c r="CD37" s="777"/>
      <c r="CE37" s="408"/>
      <c r="CF37" s="777"/>
      <c r="CG37" s="408"/>
      <c r="CH37" s="777"/>
      <c r="CI37" s="408"/>
      <c r="CJ37" s="777"/>
      <c r="CK37" s="408"/>
      <c r="CL37" s="807">
        <v>22.617000000000001</v>
      </c>
      <c r="CM37" s="777"/>
      <c r="CN37" s="1023"/>
    </row>
    <row r="38" spans="1:92">
      <c r="A38" s="582">
        <v>13073072</v>
      </c>
      <c r="B38" s="582">
        <v>5353</v>
      </c>
      <c r="C38" s="582" t="s">
        <v>59</v>
      </c>
      <c r="D38" s="486">
        <v>245</v>
      </c>
      <c r="E38" s="610">
        <v>-136500</v>
      </c>
      <c r="F38" s="609">
        <v>-114438.59</v>
      </c>
      <c r="G38" s="817">
        <v>22061.410000000003</v>
      </c>
      <c r="H38" s="817">
        <v>42602.32</v>
      </c>
      <c r="I38" s="817">
        <v>-157040.91</v>
      </c>
      <c r="J38" s="676">
        <v>0</v>
      </c>
      <c r="K38" s="678">
        <v>1</v>
      </c>
      <c r="L38" s="547">
        <v>-149200</v>
      </c>
      <c r="M38" s="549">
        <v>-166822.14000000001</v>
      </c>
      <c r="N38" s="819">
        <v>-17622.140000000014</v>
      </c>
      <c r="O38" s="677">
        <v>0</v>
      </c>
      <c r="P38" s="549">
        <v>464831.2</v>
      </c>
      <c r="Q38" s="819">
        <v>298009.06</v>
      </c>
      <c r="R38" s="677">
        <v>1</v>
      </c>
      <c r="S38" s="596">
        <v>432893.4</v>
      </c>
      <c r="T38" s="596">
        <v>0</v>
      </c>
      <c r="U38" s="817">
        <v>432893.4</v>
      </c>
      <c r="V38" s="682">
        <v>0</v>
      </c>
      <c r="W38" s="683">
        <v>2017</v>
      </c>
      <c r="X38" s="683">
        <v>2017</v>
      </c>
      <c r="Y38" s="596">
        <v>2956883.66</v>
      </c>
      <c r="Z38" s="609">
        <v>738183.81</v>
      </c>
      <c r="AA38" s="615">
        <f t="shared" si="0"/>
        <v>3012.995142857143</v>
      </c>
      <c r="AB38" s="678">
        <v>0</v>
      </c>
      <c r="AC38" s="678">
        <v>0</v>
      </c>
      <c r="AD38" s="678">
        <v>0</v>
      </c>
      <c r="AE38" s="678">
        <v>0</v>
      </c>
      <c r="AF38" s="678">
        <v>0</v>
      </c>
      <c r="AG38" s="594" t="s">
        <v>169</v>
      </c>
      <c r="AH38" s="2">
        <v>3</v>
      </c>
      <c r="AI38" s="486">
        <v>12500</v>
      </c>
      <c r="AJ38" s="594">
        <v>10321.780000000001</v>
      </c>
      <c r="AK38" s="695">
        <v>1</v>
      </c>
      <c r="AL38" s="2">
        <v>3</v>
      </c>
      <c r="AM38" s="486">
        <v>25500</v>
      </c>
      <c r="AN38" s="594">
        <v>26226.560000000001</v>
      </c>
      <c r="AO38" s="695">
        <v>1</v>
      </c>
      <c r="AP38" s="2">
        <v>3</v>
      </c>
      <c r="AQ38" s="486">
        <v>270000</v>
      </c>
      <c r="AR38" s="594">
        <v>90217.85</v>
      </c>
      <c r="AS38" s="486">
        <v>31500</v>
      </c>
      <c r="AT38" s="594">
        <v>6713.12</v>
      </c>
      <c r="AU38" s="695">
        <v>1</v>
      </c>
      <c r="AV38" s="776">
        <v>300</v>
      </c>
      <c r="AW38" s="408">
        <v>358.76</v>
      </c>
      <c r="AX38" s="776">
        <v>0</v>
      </c>
      <c r="AY38" s="408">
        <v>0</v>
      </c>
      <c r="AZ38" s="776">
        <v>0</v>
      </c>
      <c r="BA38" s="408">
        <v>0</v>
      </c>
      <c r="BB38" s="776">
        <v>0</v>
      </c>
      <c r="BC38" s="408">
        <v>0</v>
      </c>
      <c r="BD38" s="776">
        <v>0</v>
      </c>
      <c r="BE38" s="408">
        <v>0</v>
      </c>
      <c r="BF38" s="408"/>
      <c r="BG38" s="408"/>
      <c r="BH38" s="408">
        <v>10932.57</v>
      </c>
      <c r="BI38" s="408"/>
      <c r="BJ38" s="408">
        <v>250118.94</v>
      </c>
      <c r="BK38" s="471">
        <v>250118.94</v>
      </c>
      <c r="BL38" s="408"/>
      <c r="BM38" s="408"/>
      <c r="BN38" s="777">
        <v>0.22856000000000001</v>
      </c>
      <c r="BO38" s="408">
        <v>109181.61</v>
      </c>
      <c r="BP38" s="1070" t="s">
        <v>208</v>
      </c>
      <c r="BQ38" s="486" t="s">
        <v>208</v>
      </c>
      <c r="BR38" s="410"/>
      <c r="BS38" s="410"/>
      <c r="BT38" s="410"/>
      <c r="BU38" s="410"/>
      <c r="BV38" s="410"/>
      <c r="BW38" s="410"/>
      <c r="BX38" s="410"/>
      <c r="BY38" s="408"/>
      <c r="BZ38" s="777"/>
      <c r="CA38" s="408"/>
      <c r="CB38" s="777"/>
      <c r="CC38" s="408"/>
      <c r="CD38" s="777"/>
      <c r="CE38" s="408"/>
      <c r="CF38" s="777"/>
      <c r="CG38" s="408"/>
      <c r="CH38" s="777"/>
      <c r="CI38" s="408"/>
      <c r="CJ38" s="777"/>
      <c r="CK38" s="408"/>
      <c r="CL38" s="807">
        <v>22.617000000000001</v>
      </c>
      <c r="CM38" s="777"/>
      <c r="CN38" s="1023"/>
    </row>
    <row r="39" spans="1:92">
      <c r="A39" s="582">
        <v>13073074</v>
      </c>
      <c r="B39" s="582">
        <v>5353</v>
      </c>
      <c r="C39" s="582" t="s">
        <v>60</v>
      </c>
      <c r="D39" s="592">
        <v>301</v>
      </c>
      <c r="E39" s="610">
        <v>-2600</v>
      </c>
      <c r="F39" s="609">
        <v>76383.820000000007</v>
      </c>
      <c r="G39" s="817">
        <v>78983.820000000007</v>
      </c>
      <c r="H39" s="817">
        <v>53422.43</v>
      </c>
      <c r="I39" s="817">
        <v>22961.390000000007</v>
      </c>
      <c r="J39" s="676">
        <v>1</v>
      </c>
      <c r="K39" s="678">
        <v>1</v>
      </c>
      <c r="L39" s="547">
        <v>-19400</v>
      </c>
      <c r="M39" s="549">
        <v>76010.58</v>
      </c>
      <c r="N39" s="819">
        <v>95410.58</v>
      </c>
      <c r="O39" s="677">
        <v>1</v>
      </c>
      <c r="P39" s="549">
        <v>-144549.4</v>
      </c>
      <c r="Q39" s="819">
        <v>-68538.819999999992</v>
      </c>
      <c r="R39" s="677">
        <v>0</v>
      </c>
      <c r="S39" s="596">
        <v>74814.09</v>
      </c>
      <c r="T39" s="596">
        <v>0</v>
      </c>
      <c r="U39" s="817">
        <v>74814.09</v>
      </c>
      <c r="V39" s="682">
        <v>0</v>
      </c>
      <c r="W39" s="683">
        <v>2017</v>
      </c>
      <c r="X39" s="683">
        <v>2017</v>
      </c>
      <c r="Y39" s="596">
        <v>557425.73</v>
      </c>
      <c r="Z39" s="609">
        <v>201949.49</v>
      </c>
      <c r="AA39" s="615">
        <f t="shared" si="0"/>
        <v>670.92853820598009</v>
      </c>
      <c r="AB39" s="678">
        <v>1</v>
      </c>
      <c r="AC39" s="678">
        <v>0</v>
      </c>
      <c r="AD39" s="678">
        <v>0</v>
      </c>
      <c r="AE39" s="678">
        <v>0</v>
      </c>
      <c r="AF39" s="678">
        <v>0</v>
      </c>
      <c r="AG39" s="594" t="s">
        <v>169</v>
      </c>
      <c r="AH39" s="2">
        <v>2.75</v>
      </c>
      <c r="AI39" s="486">
        <v>21000</v>
      </c>
      <c r="AJ39" s="594">
        <v>21626.66</v>
      </c>
      <c r="AK39" s="695">
        <v>1</v>
      </c>
      <c r="AL39" s="2">
        <v>3.75</v>
      </c>
      <c r="AM39" s="486">
        <v>35000</v>
      </c>
      <c r="AN39" s="594">
        <v>30334.03</v>
      </c>
      <c r="AO39" s="695">
        <v>1</v>
      </c>
      <c r="AP39" s="2">
        <v>3</v>
      </c>
      <c r="AQ39" s="486">
        <v>23000</v>
      </c>
      <c r="AR39" s="594">
        <v>36279.769999999997</v>
      </c>
      <c r="AS39" s="486">
        <v>2100</v>
      </c>
      <c r="AT39" s="594">
        <v>1885.93</v>
      </c>
      <c r="AU39" s="695">
        <v>1</v>
      </c>
      <c r="AV39" s="776">
        <v>5900</v>
      </c>
      <c r="AW39" s="408">
        <v>6524.05</v>
      </c>
      <c r="AX39" s="776">
        <v>0</v>
      </c>
      <c r="AY39" s="408">
        <v>0</v>
      </c>
      <c r="AZ39" s="776">
        <v>0</v>
      </c>
      <c r="BA39" s="408">
        <v>0</v>
      </c>
      <c r="BB39" s="776">
        <v>0</v>
      </c>
      <c r="BC39" s="408">
        <v>0</v>
      </c>
      <c r="BD39" s="776">
        <v>0</v>
      </c>
      <c r="BE39" s="408">
        <v>0</v>
      </c>
      <c r="BF39" s="408"/>
      <c r="BG39" s="408"/>
      <c r="BH39" s="408">
        <v>18700</v>
      </c>
      <c r="BI39" s="408"/>
      <c r="BJ39" s="408">
        <v>18746.96</v>
      </c>
      <c r="BK39" s="471">
        <v>18746.96</v>
      </c>
      <c r="BL39" s="408"/>
      <c r="BM39" s="408"/>
      <c r="BN39" s="777">
        <v>0.22856000000000001</v>
      </c>
      <c r="BO39" s="408">
        <v>59379.5</v>
      </c>
      <c r="BP39" s="1070" t="s">
        <v>208</v>
      </c>
      <c r="BQ39" s="486" t="s">
        <v>208</v>
      </c>
      <c r="BR39" s="410"/>
      <c r="BS39" s="410"/>
      <c r="BT39" s="410"/>
      <c r="BU39" s="410"/>
      <c r="BV39" s="410"/>
      <c r="BW39" s="410"/>
      <c r="BX39" s="410"/>
      <c r="BY39" s="408"/>
      <c r="BZ39" s="777"/>
      <c r="CA39" s="408"/>
      <c r="CB39" s="777"/>
      <c r="CC39" s="408"/>
      <c r="CD39" s="777"/>
      <c r="CE39" s="408"/>
      <c r="CF39" s="777"/>
      <c r="CG39" s="408"/>
      <c r="CH39" s="777"/>
      <c r="CI39" s="408"/>
      <c r="CJ39" s="777"/>
      <c r="CK39" s="408"/>
      <c r="CL39" s="807">
        <v>22.617000000000001</v>
      </c>
      <c r="CM39" s="777"/>
      <c r="CN39" s="1023"/>
    </row>
    <row r="40" spans="1:92">
      <c r="A40" s="582">
        <v>13073083</v>
      </c>
      <c r="B40" s="582">
        <v>5353</v>
      </c>
      <c r="C40" s="582" t="s">
        <v>61</v>
      </c>
      <c r="D40" s="592">
        <v>852</v>
      </c>
      <c r="E40" s="610">
        <v>-251600</v>
      </c>
      <c r="F40" s="609">
        <v>-138014.79</v>
      </c>
      <c r="G40" s="817">
        <v>113585.20999999999</v>
      </c>
      <c r="H40" s="817">
        <v>32538.59</v>
      </c>
      <c r="I40" s="817">
        <v>-170553.38</v>
      </c>
      <c r="J40" s="676">
        <v>0</v>
      </c>
      <c r="K40" s="678">
        <v>0</v>
      </c>
      <c r="L40" s="547">
        <v>-279500</v>
      </c>
      <c r="M40" s="549">
        <v>-199788.73</v>
      </c>
      <c r="N40" s="819">
        <v>79711.26999999999</v>
      </c>
      <c r="O40" s="677">
        <v>0</v>
      </c>
      <c r="P40" s="549">
        <v>27782.99</v>
      </c>
      <c r="Q40" s="819">
        <v>-172005.74000000002</v>
      </c>
      <c r="R40" s="677">
        <v>0</v>
      </c>
      <c r="S40" s="596">
        <v>181764</v>
      </c>
      <c r="T40" s="596">
        <v>0</v>
      </c>
      <c r="U40" s="817">
        <v>181764</v>
      </c>
      <c r="V40" s="682">
        <v>0</v>
      </c>
      <c r="W40" s="683">
        <v>2017</v>
      </c>
      <c r="X40" s="683">
        <v>2017</v>
      </c>
      <c r="Y40" s="596">
        <v>2269315.5</v>
      </c>
      <c r="Z40" s="609">
        <v>365003.68</v>
      </c>
      <c r="AA40" s="615">
        <f t="shared" si="0"/>
        <v>428.40807511737086</v>
      </c>
      <c r="AB40" s="678">
        <v>1</v>
      </c>
      <c r="AC40" s="678">
        <v>0</v>
      </c>
      <c r="AD40" s="678">
        <v>0</v>
      </c>
      <c r="AE40" s="678">
        <v>0</v>
      </c>
      <c r="AF40" s="678">
        <v>0</v>
      </c>
      <c r="AG40" s="594" t="s">
        <v>169</v>
      </c>
      <c r="AH40" s="2">
        <v>3.5</v>
      </c>
      <c r="AI40" s="486">
        <v>20700</v>
      </c>
      <c r="AJ40" s="594">
        <v>21471.89</v>
      </c>
      <c r="AK40" s="695">
        <v>0</v>
      </c>
      <c r="AL40" s="2">
        <v>4</v>
      </c>
      <c r="AM40" s="486">
        <v>102800</v>
      </c>
      <c r="AN40" s="594">
        <v>116983.88</v>
      </c>
      <c r="AO40" s="695">
        <v>1</v>
      </c>
      <c r="AP40" s="2">
        <v>3.7</v>
      </c>
      <c r="AQ40" s="486">
        <v>200000</v>
      </c>
      <c r="AR40" s="594">
        <v>178105.34</v>
      </c>
      <c r="AS40" s="486">
        <v>19000</v>
      </c>
      <c r="AT40" s="594">
        <v>25214.3</v>
      </c>
      <c r="AU40" s="695">
        <v>1</v>
      </c>
      <c r="AV40" s="776">
        <v>3500</v>
      </c>
      <c r="AW40" s="408">
        <v>3970.13</v>
      </c>
      <c r="AX40" s="776">
        <v>2000</v>
      </c>
      <c r="AY40" s="408">
        <v>3811.87</v>
      </c>
      <c r="AZ40" s="776">
        <v>10000</v>
      </c>
      <c r="BA40" s="408">
        <v>0</v>
      </c>
      <c r="BB40" s="776">
        <v>0</v>
      </c>
      <c r="BC40" s="408">
        <v>0</v>
      </c>
      <c r="BD40" s="776">
        <v>0</v>
      </c>
      <c r="BE40" s="408">
        <v>0</v>
      </c>
      <c r="BF40" s="408"/>
      <c r="BG40" s="408"/>
      <c r="BH40" s="408">
        <v>39989.97</v>
      </c>
      <c r="BI40" s="408"/>
      <c r="BJ40" s="408">
        <v>666881.43000000005</v>
      </c>
      <c r="BK40" s="471">
        <v>666881.43000000005</v>
      </c>
      <c r="BL40" s="408"/>
      <c r="BM40" s="408"/>
      <c r="BN40" s="777">
        <v>0.22856000000000001</v>
      </c>
      <c r="BO40" s="408">
        <v>198958.38</v>
      </c>
      <c r="BP40" s="1070" t="s">
        <v>208</v>
      </c>
      <c r="BQ40" s="486" t="s">
        <v>208</v>
      </c>
      <c r="BR40" s="410"/>
      <c r="BS40" s="410"/>
      <c r="BT40" s="410"/>
      <c r="BU40" s="410"/>
      <c r="BV40" s="410"/>
      <c r="BW40" s="410"/>
      <c r="BX40" s="410"/>
      <c r="BY40" s="408"/>
      <c r="BZ40" s="777"/>
      <c r="CA40" s="408"/>
      <c r="CB40" s="777"/>
      <c r="CC40" s="408"/>
      <c r="CD40" s="777"/>
      <c r="CE40" s="408"/>
      <c r="CF40" s="777"/>
      <c r="CG40" s="408"/>
      <c r="CH40" s="777"/>
      <c r="CI40" s="408"/>
      <c r="CJ40" s="777"/>
      <c r="CK40" s="408"/>
      <c r="CL40" s="807">
        <v>22.617000000000001</v>
      </c>
      <c r="CM40" s="777"/>
      <c r="CN40" s="1023"/>
    </row>
    <row r="41" spans="1:92">
      <c r="A41" s="582">
        <v>13073002</v>
      </c>
      <c r="B41" s="582">
        <v>5354</v>
      </c>
      <c r="C41" s="582" t="s">
        <v>62</v>
      </c>
      <c r="D41" s="592">
        <v>622</v>
      </c>
      <c r="E41" s="592">
        <v>24800</v>
      </c>
      <c r="F41" s="596">
        <v>861091.34</v>
      </c>
      <c r="G41" s="817">
        <v>836291.34</v>
      </c>
      <c r="H41" s="817">
        <v>82055.13</v>
      </c>
      <c r="I41" s="817">
        <v>779036.21</v>
      </c>
      <c r="J41" s="676">
        <v>1</v>
      </c>
      <c r="K41" s="678">
        <v>1</v>
      </c>
      <c r="L41" s="547">
        <v>39200</v>
      </c>
      <c r="M41" s="549">
        <v>824180.96</v>
      </c>
      <c r="N41" s="819">
        <v>784980.96</v>
      </c>
      <c r="O41" s="677">
        <v>1</v>
      </c>
      <c r="P41" s="549">
        <v>4209390.1500000004</v>
      </c>
      <c r="Q41" s="1000">
        <v>5033571.1100000003</v>
      </c>
      <c r="R41" s="677">
        <v>1</v>
      </c>
      <c r="S41" s="596">
        <v>3623425.97</v>
      </c>
      <c r="T41" s="596">
        <v>0</v>
      </c>
      <c r="U41" s="817">
        <v>3623425.97</v>
      </c>
      <c r="V41" s="682">
        <v>0</v>
      </c>
      <c r="W41" s="683">
        <v>2016</v>
      </c>
      <c r="X41" s="683">
        <v>2015</v>
      </c>
      <c r="Y41" s="596">
        <v>11029237.699999999</v>
      </c>
      <c r="Z41" s="596">
        <v>950002.08</v>
      </c>
      <c r="AA41" s="615">
        <f t="shared" si="0"/>
        <v>1527.3345337620578</v>
      </c>
      <c r="AB41" s="678">
        <v>0</v>
      </c>
      <c r="AC41" s="678">
        <v>0</v>
      </c>
      <c r="AD41" s="678">
        <v>0</v>
      </c>
      <c r="AE41" s="678">
        <v>0</v>
      </c>
      <c r="AF41" s="678"/>
      <c r="AG41" s="594"/>
      <c r="AH41" s="2">
        <v>3</v>
      </c>
      <c r="AI41" s="486">
        <v>1100</v>
      </c>
      <c r="AJ41" s="594">
        <v>1199.73</v>
      </c>
      <c r="AK41" s="695">
        <v>1</v>
      </c>
      <c r="AL41" s="2">
        <v>3.6</v>
      </c>
      <c r="AM41" s="486">
        <v>195000</v>
      </c>
      <c r="AN41" s="594">
        <v>207800.67</v>
      </c>
      <c r="AO41" s="695">
        <v>1</v>
      </c>
      <c r="AP41" s="2">
        <v>3.3</v>
      </c>
      <c r="AQ41" s="486">
        <v>600000</v>
      </c>
      <c r="AR41" s="594">
        <v>793037.49</v>
      </c>
      <c r="AS41" s="486">
        <v>70000</v>
      </c>
      <c r="AT41" s="594">
        <v>81904.679999999993</v>
      </c>
      <c r="AU41" s="695">
        <v>1</v>
      </c>
      <c r="AV41" s="776">
        <v>1700</v>
      </c>
      <c r="AW41" s="408">
        <v>1791.66</v>
      </c>
      <c r="AX41" s="776">
        <v>0</v>
      </c>
      <c r="AY41" s="408">
        <v>0</v>
      </c>
      <c r="AZ41" s="776">
        <v>280000</v>
      </c>
      <c r="BA41" s="408">
        <v>304800.28999999998</v>
      </c>
      <c r="BB41" s="776">
        <v>131200</v>
      </c>
      <c r="BC41" s="408">
        <v>131200</v>
      </c>
      <c r="BD41" s="776">
        <v>800000</v>
      </c>
      <c r="BE41" s="408">
        <v>830000</v>
      </c>
      <c r="BF41" s="408"/>
      <c r="BG41" s="408"/>
      <c r="BH41" s="408">
        <v>19998.78</v>
      </c>
      <c r="BI41" s="408"/>
      <c r="BJ41" s="408">
        <v>1633794.63</v>
      </c>
      <c r="BK41" s="471">
        <v>1633794.63</v>
      </c>
      <c r="BL41" s="408"/>
      <c r="BM41" s="408"/>
      <c r="BN41" s="777">
        <v>0.27379999999999999</v>
      </c>
      <c r="BO41" s="408">
        <v>273300</v>
      </c>
      <c r="BP41" s="777">
        <v>1.6899999999999998E-2</v>
      </c>
      <c r="BQ41" s="776">
        <v>33000</v>
      </c>
      <c r="BR41" s="410">
        <v>1</v>
      </c>
      <c r="BS41" s="410">
        <v>1</v>
      </c>
      <c r="BT41" s="410">
        <v>1</v>
      </c>
      <c r="BU41" s="410">
        <v>1</v>
      </c>
      <c r="BV41" s="410">
        <v>1</v>
      </c>
      <c r="BW41" s="410">
        <v>1</v>
      </c>
      <c r="BX41" s="410">
        <v>1</v>
      </c>
      <c r="BY41" s="408">
        <v>227500</v>
      </c>
      <c r="BZ41" s="777">
        <v>1.37E-2</v>
      </c>
      <c r="CA41" s="408">
        <v>219100</v>
      </c>
      <c r="CB41" s="777">
        <v>0.08</v>
      </c>
      <c r="CC41" s="408">
        <v>208100</v>
      </c>
      <c r="CD41" s="777">
        <v>3.9699999999999999E-2</v>
      </c>
      <c r="CE41" s="408">
        <v>277700</v>
      </c>
      <c r="CF41" s="777">
        <v>3.0800000000000001E-2</v>
      </c>
      <c r="CG41" s="408">
        <v>229666.67</v>
      </c>
      <c r="CH41" s="777">
        <v>3.1699999999999999E-2</v>
      </c>
      <c r="CI41" s="408">
        <v>177100</v>
      </c>
      <c r="CJ41" s="777">
        <v>4.3499999999999997E-2</v>
      </c>
      <c r="CK41" s="408">
        <v>297000</v>
      </c>
      <c r="CL41" s="408">
        <v>27.38</v>
      </c>
      <c r="CM41" s="777">
        <v>1.2800000000000001E-2</v>
      </c>
    </row>
    <row r="42" spans="1:92">
      <c r="A42" s="582">
        <v>13073012</v>
      </c>
      <c r="B42" s="582">
        <v>5354</v>
      </c>
      <c r="C42" s="582" t="s">
        <v>63</v>
      </c>
      <c r="D42" s="592">
        <v>1170</v>
      </c>
      <c r="E42" s="592">
        <v>159500</v>
      </c>
      <c r="F42" s="596">
        <v>464561.18</v>
      </c>
      <c r="G42" s="817">
        <v>305061.18</v>
      </c>
      <c r="H42" s="817">
        <v>105277</v>
      </c>
      <c r="I42" s="817">
        <v>359284.18</v>
      </c>
      <c r="J42" s="676">
        <v>1</v>
      </c>
      <c r="K42" s="678">
        <v>1</v>
      </c>
      <c r="L42" s="547">
        <v>1598700</v>
      </c>
      <c r="M42" s="549">
        <v>445957.49</v>
      </c>
      <c r="N42" s="819">
        <v>-1152742.51</v>
      </c>
      <c r="O42" s="677">
        <v>1</v>
      </c>
      <c r="P42" s="549">
        <v>2084506.79</v>
      </c>
      <c r="Q42" s="1000">
        <v>2530464.2799999998</v>
      </c>
      <c r="R42" s="677">
        <v>1</v>
      </c>
      <c r="S42" s="596">
        <v>4620896.88</v>
      </c>
      <c r="T42" s="596">
        <v>0</v>
      </c>
      <c r="U42" s="817">
        <v>4620896.88</v>
      </c>
      <c r="V42" s="682">
        <v>0</v>
      </c>
      <c r="W42" s="683">
        <v>2016</v>
      </c>
      <c r="X42" s="683">
        <v>2015</v>
      </c>
      <c r="Y42" s="596">
        <v>11254701.57</v>
      </c>
      <c r="Z42" s="596">
        <v>1553005.51</v>
      </c>
      <c r="AA42" s="615">
        <f t="shared" si="0"/>
        <v>1327.3551367521368</v>
      </c>
      <c r="AB42" s="678">
        <v>0</v>
      </c>
      <c r="AC42" s="678">
        <v>0</v>
      </c>
      <c r="AD42" s="678">
        <v>0</v>
      </c>
      <c r="AE42" s="678">
        <v>0</v>
      </c>
      <c r="AF42" s="678"/>
      <c r="AG42" s="594"/>
      <c r="AH42" s="2">
        <v>3</v>
      </c>
      <c r="AI42" s="486">
        <v>7600</v>
      </c>
      <c r="AJ42" s="594">
        <v>8810.2999999999993</v>
      </c>
      <c r="AK42" s="695">
        <v>1</v>
      </c>
      <c r="AL42" s="2">
        <v>3.8</v>
      </c>
      <c r="AM42" s="486">
        <v>175000</v>
      </c>
      <c r="AN42" s="594">
        <v>180743.64</v>
      </c>
      <c r="AO42" s="695">
        <v>1</v>
      </c>
      <c r="AP42" s="2">
        <v>3.6</v>
      </c>
      <c r="AQ42" s="486">
        <v>350000</v>
      </c>
      <c r="AR42" s="594">
        <v>339485.51</v>
      </c>
      <c r="AS42" s="486">
        <v>45000</v>
      </c>
      <c r="AT42" s="594">
        <v>33053.11</v>
      </c>
      <c r="AU42" s="695">
        <v>1</v>
      </c>
      <c r="AV42" s="776">
        <v>4500</v>
      </c>
      <c r="AW42" s="408">
        <v>5132.51</v>
      </c>
      <c r="AX42" s="776">
        <v>0</v>
      </c>
      <c r="AY42" s="408">
        <v>0</v>
      </c>
      <c r="AZ42" s="776">
        <v>245000</v>
      </c>
      <c r="BA42" s="408">
        <v>253834.91</v>
      </c>
      <c r="BB42" s="776">
        <v>83000</v>
      </c>
      <c r="BC42" s="408"/>
      <c r="BD42" s="776">
        <v>623000</v>
      </c>
      <c r="BE42" s="408"/>
      <c r="BF42" s="408"/>
      <c r="BG42" s="408"/>
      <c r="BH42" s="408">
        <v>43745.440000000002</v>
      </c>
      <c r="BI42" s="408"/>
      <c r="BJ42" s="408">
        <v>1133401.46</v>
      </c>
      <c r="BK42" s="471">
        <v>1133401.46</v>
      </c>
      <c r="BL42" s="408"/>
      <c r="BM42" s="408"/>
      <c r="BN42" s="777">
        <v>0.27379999999999999</v>
      </c>
      <c r="BO42" s="408">
        <v>301800</v>
      </c>
      <c r="BP42" s="777">
        <v>2.5000000000000001E-3</v>
      </c>
      <c r="BQ42" s="776">
        <v>4800</v>
      </c>
      <c r="BR42" s="410">
        <v>1</v>
      </c>
      <c r="BS42" s="410">
        <v>0</v>
      </c>
      <c r="BT42" s="410">
        <v>1</v>
      </c>
      <c r="BU42" s="410">
        <v>0</v>
      </c>
      <c r="BV42" s="410">
        <v>1</v>
      </c>
      <c r="BW42" s="410">
        <v>1</v>
      </c>
      <c r="BX42" s="410">
        <v>1</v>
      </c>
      <c r="BY42" s="408">
        <v>155600</v>
      </c>
      <c r="BZ42" s="777">
        <v>3.8999999999999998E-3</v>
      </c>
      <c r="CA42" s="408">
        <v>297900</v>
      </c>
      <c r="CB42" s="777">
        <v>1.1999999999999999E-3</v>
      </c>
      <c r="CC42" s="408">
        <v>256500</v>
      </c>
      <c r="CD42" s="777">
        <v>2.7000000000000001E-3</v>
      </c>
      <c r="CE42" s="408">
        <v>292900</v>
      </c>
      <c r="CF42" s="777">
        <v>2E-3</v>
      </c>
      <c r="CG42" s="408">
        <v>252833.33</v>
      </c>
      <c r="CH42" s="777">
        <v>5.4000000000000003E-3</v>
      </c>
      <c r="CI42" s="408">
        <v>227587.5</v>
      </c>
      <c r="CJ42" s="777">
        <v>2.3E-3</v>
      </c>
      <c r="CK42" s="408">
        <v>331200</v>
      </c>
      <c r="CL42" s="408">
        <v>27.38</v>
      </c>
      <c r="CM42" s="777">
        <v>5.0000000000000001E-3</v>
      </c>
    </row>
    <row r="43" spans="1:92">
      <c r="A43" s="582">
        <v>13073017</v>
      </c>
      <c r="B43" s="582">
        <v>5354</v>
      </c>
      <c r="C43" s="582" t="s">
        <v>64</v>
      </c>
      <c r="D43" s="592">
        <v>1526</v>
      </c>
      <c r="E43" s="592">
        <v>277500</v>
      </c>
      <c r="F43" s="596">
        <v>753103.87</v>
      </c>
      <c r="G43" s="817">
        <v>475603.87</v>
      </c>
      <c r="H43" s="817">
        <v>168509.19</v>
      </c>
      <c r="I43" s="817">
        <v>584594.67999999993</v>
      </c>
      <c r="J43" s="676">
        <v>1</v>
      </c>
      <c r="K43" s="678">
        <v>1</v>
      </c>
      <c r="L43" s="547">
        <v>186600</v>
      </c>
      <c r="M43" s="549">
        <v>749769.34</v>
      </c>
      <c r="N43" s="819">
        <v>563169.34</v>
      </c>
      <c r="O43" s="677">
        <v>1</v>
      </c>
      <c r="P43" s="549">
        <v>2002491.05</v>
      </c>
      <c r="Q43" s="1000">
        <v>2752260.39</v>
      </c>
      <c r="R43" s="677">
        <v>1</v>
      </c>
      <c r="S43" s="596">
        <v>808984.21</v>
      </c>
      <c r="T43" s="596">
        <v>0</v>
      </c>
      <c r="U43" s="817">
        <v>808984.21</v>
      </c>
      <c r="V43" s="682">
        <v>0</v>
      </c>
      <c r="W43" s="683">
        <v>2016</v>
      </c>
      <c r="X43" s="683">
        <v>2015</v>
      </c>
      <c r="Y43" s="596">
        <v>19963175.030000001</v>
      </c>
      <c r="Z43" s="596">
        <v>1074343.1499999999</v>
      </c>
      <c r="AA43" s="615">
        <f t="shared" si="0"/>
        <v>704.02565530799473</v>
      </c>
      <c r="AB43" s="678">
        <v>0</v>
      </c>
      <c r="AC43" s="678">
        <v>0</v>
      </c>
      <c r="AD43" s="678">
        <v>0</v>
      </c>
      <c r="AE43" s="678">
        <v>0</v>
      </c>
      <c r="AF43" s="678"/>
      <c r="AG43" s="594"/>
      <c r="AH43" s="2">
        <v>3</v>
      </c>
      <c r="AI43" s="486">
        <v>11000</v>
      </c>
      <c r="AJ43" s="594">
        <v>11318.97</v>
      </c>
      <c r="AK43" s="695">
        <v>1</v>
      </c>
      <c r="AL43" s="2">
        <v>3.6</v>
      </c>
      <c r="AM43" s="486">
        <v>263000</v>
      </c>
      <c r="AN43" s="594">
        <v>265734.45</v>
      </c>
      <c r="AO43" s="695">
        <v>1</v>
      </c>
      <c r="AP43" s="2">
        <v>3.5</v>
      </c>
      <c r="AQ43" s="486">
        <v>600000</v>
      </c>
      <c r="AR43" s="594">
        <v>628138.55000000005</v>
      </c>
      <c r="AS43" s="486">
        <v>60000</v>
      </c>
      <c r="AT43" s="594">
        <v>61003.1</v>
      </c>
      <c r="AU43" s="695">
        <v>1</v>
      </c>
      <c r="AV43" s="776">
        <v>4600</v>
      </c>
      <c r="AW43" s="408">
        <v>4715.8500000000004</v>
      </c>
      <c r="AX43" s="776">
        <v>0</v>
      </c>
      <c r="AY43" s="408">
        <v>0</v>
      </c>
      <c r="AZ43" s="776">
        <v>360000</v>
      </c>
      <c r="BA43" s="408">
        <v>370560.72</v>
      </c>
      <c r="BB43" s="776"/>
      <c r="BC43" s="408"/>
      <c r="BD43" s="776"/>
      <c r="BE43" s="408"/>
      <c r="BF43" s="408"/>
      <c r="BG43" s="408"/>
      <c r="BH43" s="408">
        <v>50619.07</v>
      </c>
      <c r="BI43" s="408"/>
      <c r="BJ43" s="408">
        <v>1833827.47</v>
      </c>
      <c r="BK43" s="471">
        <v>1833827.47</v>
      </c>
      <c r="BL43" s="408"/>
      <c r="BM43" s="408"/>
      <c r="BN43" s="777">
        <v>0.27379999999999999</v>
      </c>
      <c r="BO43" s="408">
        <v>394800</v>
      </c>
      <c r="BP43" s="777">
        <v>1.14E-2</v>
      </c>
      <c r="BQ43" s="776">
        <v>38300</v>
      </c>
      <c r="BR43" s="410">
        <v>1</v>
      </c>
      <c r="BS43" s="410">
        <v>0</v>
      </c>
      <c r="BT43" s="410">
        <v>1</v>
      </c>
      <c r="BU43" s="410">
        <v>1</v>
      </c>
      <c r="BV43" s="410">
        <v>1</v>
      </c>
      <c r="BW43" s="410">
        <v>1</v>
      </c>
      <c r="BX43" s="410">
        <v>1</v>
      </c>
      <c r="BY43" s="408">
        <v>272000</v>
      </c>
      <c r="BZ43" s="777">
        <v>2.5000000000000001E-3</v>
      </c>
      <c r="CA43" s="408">
        <v>417100</v>
      </c>
      <c r="CB43" s="777">
        <v>1.54E-2</v>
      </c>
      <c r="CC43" s="408">
        <v>410600</v>
      </c>
      <c r="CD43" s="777">
        <v>1.8499999999999999E-2</v>
      </c>
      <c r="CE43" s="408">
        <v>372800</v>
      </c>
      <c r="CF43" s="777">
        <v>1.54E-2</v>
      </c>
      <c r="CG43" s="408">
        <v>334833.33</v>
      </c>
      <c r="CH43" s="777">
        <v>1.17E-2</v>
      </c>
      <c r="CI43" s="408">
        <v>380887.5</v>
      </c>
      <c r="CJ43" s="777">
        <v>4.3E-3</v>
      </c>
      <c r="CK43" s="408">
        <v>391100</v>
      </c>
      <c r="CL43" s="408">
        <v>27.38</v>
      </c>
      <c r="CM43" s="777">
        <v>1.9E-3</v>
      </c>
    </row>
    <row r="44" spans="1:92">
      <c r="A44" s="582">
        <v>13073067</v>
      </c>
      <c r="B44" s="582">
        <v>5354</v>
      </c>
      <c r="C44" s="582" t="s">
        <v>65</v>
      </c>
      <c r="D44" s="592">
        <v>1455</v>
      </c>
      <c r="E44" s="592">
        <v>336300</v>
      </c>
      <c r="F44" s="596">
        <v>686316.12</v>
      </c>
      <c r="G44" s="817">
        <v>350016.12</v>
      </c>
      <c r="H44" s="817">
        <v>99568.2</v>
      </c>
      <c r="I44" s="817">
        <v>586747.92000000004</v>
      </c>
      <c r="J44" s="676">
        <v>1</v>
      </c>
      <c r="K44" s="678">
        <v>1</v>
      </c>
      <c r="L44" s="547">
        <v>-13100</v>
      </c>
      <c r="M44" s="549">
        <v>653799.4</v>
      </c>
      <c r="N44" s="819">
        <v>666899.4</v>
      </c>
      <c r="O44" s="677">
        <v>1</v>
      </c>
      <c r="P44" s="549">
        <v>4959009.4800000004</v>
      </c>
      <c r="Q44" s="1000">
        <v>5612808.8799999999</v>
      </c>
      <c r="R44" s="677">
        <v>1</v>
      </c>
      <c r="S44" s="596">
        <v>2960402.24</v>
      </c>
      <c r="T44" s="596">
        <v>0</v>
      </c>
      <c r="U44" s="817">
        <v>2960402.24</v>
      </c>
      <c r="V44" s="682">
        <v>0</v>
      </c>
      <c r="W44" s="683">
        <v>2016</v>
      </c>
      <c r="X44" s="683">
        <v>2015</v>
      </c>
      <c r="Y44" s="596">
        <v>37681738.600000001</v>
      </c>
      <c r="Z44" s="596">
        <v>1868943.64</v>
      </c>
      <c r="AA44" s="615">
        <f t="shared" si="0"/>
        <v>1284.4973470790378</v>
      </c>
      <c r="AB44" s="678">
        <v>0</v>
      </c>
      <c r="AC44" s="678">
        <v>0</v>
      </c>
      <c r="AD44" s="678">
        <v>0</v>
      </c>
      <c r="AE44" s="678">
        <v>0</v>
      </c>
      <c r="AF44" s="678"/>
      <c r="AG44" s="594"/>
      <c r="AH44" s="2">
        <v>3</v>
      </c>
      <c r="AI44" s="486">
        <v>2200</v>
      </c>
      <c r="AJ44" s="594">
        <v>2203.98</v>
      </c>
      <c r="AK44" s="695">
        <v>1</v>
      </c>
      <c r="AL44" s="2">
        <v>3.6</v>
      </c>
      <c r="AM44" s="486">
        <v>360000</v>
      </c>
      <c r="AN44" s="594">
        <v>365486.7</v>
      </c>
      <c r="AO44" s="695">
        <v>1</v>
      </c>
      <c r="AP44" s="2">
        <v>3.6</v>
      </c>
      <c r="AQ44" s="486">
        <v>1000000</v>
      </c>
      <c r="AR44" s="594">
        <v>846396.08</v>
      </c>
      <c r="AS44" s="486">
        <v>100000</v>
      </c>
      <c r="AT44" s="594">
        <v>86378.73</v>
      </c>
      <c r="AU44" s="695">
        <v>1</v>
      </c>
      <c r="AV44" s="776">
        <v>6300</v>
      </c>
      <c r="AW44" s="408">
        <v>5887.95</v>
      </c>
      <c r="AX44" s="776">
        <v>0</v>
      </c>
      <c r="AY44" s="408">
        <v>0</v>
      </c>
      <c r="AZ44" s="776">
        <v>370000</v>
      </c>
      <c r="BA44" s="408">
        <v>360769.25</v>
      </c>
      <c r="BB44" s="776">
        <v>165000</v>
      </c>
      <c r="BC44" s="408"/>
      <c r="BD44" s="776">
        <v>1375000</v>
      </c>
      <c r="BE44" s="408"/>
      <c r="BF44" s="408"/>
      <c r="BG44" s="408"/>
      <c r="BH44" s="408">
        <v>46552.55</v>
      </c>
      <c r="BI44" s="408"/>
      <c r="BJ44" s="408">
        <v>2275187.44</v>
      </c>
      <c r="BK44" s="471">
        <v>2275187.44</v>
      </c>
      <c r="BL44" s="408"/>
      <c r="BM44" s="408"/>
      <c r="BN44" s="777">
        <v>0.27379999999999999</v>
      </c>
      <c r="BO44" s="408">
        <v>525800</v>
      </c>
      <c r="BP44" s="777">
        <v>2.5000000000000001E-3</v>
      </c>
      <c r="BQ44" s="776">
        <v>8600</v>
      </c>
      <c r="BR44" s="410">
        <v>1</v>
      </c>
      <c r="BS44" s="410">
        <v>1</v>
      </c>
      <c r="BT44" s="410">
        <v>1</v>
      </c>
      <c r="BU44" s="410">
        <v>1</v>
      </c>
      <c r="BV44" s="410">
        <v>1</v>
      </c>
      <c r="BW44" s="410">
        <v>1</v>
      </c>
      <c r="BX44" s="410">
        <v>1</v>
      </c>
      <c r="BY44" s="408">
        <v>420900</v>
      </c>
      <c r="BZ44" s="777">
        <v>3.3999999999999998E-3</v>
      </c>
      <c r="CA44" s="408">
        <v>439500</v>
      </c>
      <c r="CB44" s="777">
        <v>3.3300000000000003E-2</v>
      </c>
      <c r="CC44" s="408">
        <v>478000</v>
      </c>
      <c r="CD44" s="777">
        <v>3.0300000000000001E-2</v>
      </c>
      <c r="CE44" s="408">
        <v>454700</v>
      </c>
      <c r="CF44" s="777">
        <v>2.8E-3</v>
      </c>
      <c r="CG44" s="408">
        <v>364416.67</v>
      </c>
      <c r="CH44" s="777">
        <v>1.4E-3</v>
      </c>
      <c r="CI44" s="408">
        <v>415778.62</v>
      </c>
      <c r="CJ44" s="777">
        <v>1.8E-3</v>
      </c>
      <c r="CK44" s="408">
        <v>557200</v>
      </c>
      <c r="CL44" s="408">
        <v>27.38</v>
      </c>
      <c r="CM44" s="777">
        <v>4.4999999999999997E-3</v>
      </c>
    </row>
    <row r="45" spans="1:92">
      <c r="A45" s="582">
        <v>13073100</v>
      </c>
      <c r="B45" s="582">
        <v>5354</v>
      </c>
      <c r="C45" s="582" t="s">
        <v>66</v>
      </c>
      <c r="D45" s="592">
        <v>699</v>
      </c>
      <c r="E45" s="592">
        <v>-31300</v>
      </c>
      <c r="F45" s="596">
        <v>189967.7</v>
      </c>
      <c r="G45" s="817">
        <v>221267.7</v>
      </c>
      <c r="H45" s="817">
        <v>0</v>
      </c>
      <c r="I45" s="817">
        <v>189967.7</v>
      </c>
      <c r="J45" s="676">
        <v>1</v>
      </c>
      <c r="K45" s="678">
        <v>1</v>
      </c>
      <c r="L45" s="547">
        <v>-133400</v>
      </c>
      <c r="M45" s="549">
        <v>163382.04</v>
      </c>
      <c r="N45" s="819">
        <v>296782.04000000004</v>
      </c>
      <c r="O45" s="677">
        <v>1</v>
      </c>
      <c r="P45" s="549">
        <v>2166467.92</v>
      </c>
      <c r="Q45" s="1000">
        <v>2329849.96</v>
      </c>
      <c r="R45" s="677">
        <v>1</v>
      </c>
      <c r="S45" s="596">
        <v>1660947.66</v>
      </c>
      <c r="T45" s="596">
        <v>0</v>
      </c>
      <c r="U45" s="817">
        <v>1660947.66</v>
      </c>
      <c r="V45" s="682">
        <v>0</v>
      </c>
      <c r="W45" s="683">
        <v>2016</v>
      </c>
      <c r="X45" s="683">
        <v>2015</v>
      </c>
      <c r="Y45" s="596">
        <v>8481344.2699999996</v>
      </c>
      <c r="Z45" s="596">
        <v>0</v>
      </c>
      <c r="AA45" s="615">
        <f t="shared" si="0"/>
        <v>0</v>
      </c>
      <c r="AB45" s="678">
        <v>0</v>
      </c>
      <c r="AC45" s="678">
        <v>0</v>
      </c>
      <c r="AD45" s="678">
        <v>0</v>
      </c>
      <c r="AE45" s="678">
        <v>0</v>
      </c>
      <c r="AF45" s="678"/>
      <c r="AG45" s="594"/>
      <c r="AH45" s="2">
        <v>3</v>
      </c>
      <c r="AI45" s="486">
        <v>2900</v>
      </c>
      <c r="AJ45" s="594">
        <v>3089.52</v>
      </c>
      <c r="AK45" s="695">
        <v>1</v>
      </c>
      <c r="AL45" s="2">
        <v>3.6</v>
      </c>
      <c r="AM45" s="486">
        <v>115000</v>
      </c>
      <c r="AN45" s="594">
        <v>119655.62</v>
      </c>
      <c r="AO45" s="695">
        <v>1</v>
      </c>
      <c r="AP45" s="2">
        <v>3.5</v>
      </c>
      <c r="AQ45" s="486">
        <v>200000</v>
      </c>
      <c r="AR45" s="594">
        <v>183772.75</v>
      </c>
      <c r="AS45" s="486">
        <v>20000</v>
      </c>
      <c r="AT45" s="594">
        <v>20817.3</v>
      </c>
      <c r="AU45" s="695">
        <v>1</v>
      </c>
      <c r="AV45" s="776">
        <v>3400</v>
      </c>
      <c r="AW45" s="408">
        <v>3715.82</v>
      </c>
      <c r="AX45" s="776">
        <v>0</v>
      </c>
      <c r="AY45" s="408">
        <v>0</v>
      </c>
      <c r="AZ45" s="776">
        <v>185000</v>
      </c>
      <c r="BA45" s="408">
        <v>195818.96</v>
      </c>
      <c r="BB45" s="776">
        <v>48100</v>
      </c>
      <c r="BC45" s="408">
        <v>64149.97</v>
      </c>
      <c r="BD45" s="776">
        <v>250000</v>
      </c>
      <c r="BE45" s="408">
        <v>316959.15000000002</v>
      </c>
      <c r="BF45" s="408"/>
      <c r="BG45" s="408"/>
      <c r="BH45" s="408">
        <v>26872.41</v>
      </c>
      <c r="BI45" s="408"/>
      <c r="BJ45" s="408">
        <v>770188.13</v>
      </c>
      <c r="BK45" s="471">
        <v>770188.13</v>
      </c>
      <c r="BL45" s="408"/>
      <c r="BM45" s="408"/>
      <c r="BN45" s="777">
        <v>0.27379999999999999</v>
      </c>
      <c r="BO45" s="408">
        <v>193700</v>
      </c>
      <c r="BP45" s="777">
        <v>5.7999999999999996E-3</v>
      </c>
      <c r="BQ45" s="776">
        <v>9000</v>
      </c>
      <c r="BR45" s="410">
        <v>1</v>
      </c>
      <c r="BS45" s="410">
        <v>1</v>
      </c>
      <c r="BT45" s="410">
        <v>1</v>
      </c>
      <c r="BU45" s="410">
        <v>0</v>
      </c>
      <c r="BV45" s="410">
        <v>1</v>
      </c>
      <c r="BW45" s="410">
        <v>1</v>
      </c>
      <c r="BX45" s="410">
        <v>1</v>
      </c>
      <c r="BY45" s="408">
        <v>97400</v>
      </c>
      <c r="BZ45" s="777">
        <v>2.8999999999999998E-3</v>
      </c>
      <c r="CA45" s="408">
        <v>194300</v>
      </c>
      <c r="CB45" s="777">
        <v>1.5E-3</v>
      </c>
      <c r="CC45" s="408">
        <v>163700</v>
      </c>
      <c r="CD45" s="777">
        <v>8.0000000000000004E-4</v>
      </c>
      <c r="CE45" s="408">
        <v>210600</v>
      </c>
      <c r="CF45" s="777">
        <v>1.6000000000000001E-3</v>
      </c>
      <c r="CG45" s="408">
        <v>124416.67</v>
      </c>
      <c r="CH45" s="777">
        <v>1.5E-3</v>
      </c>
      <c r="CI45" s="408">
        <v>146912.5</v>
      </c>
      <c r="CJ45" s="777">
        <v>1.6000000000000001E-3</v>
      </c>
      <c r="CK45" s="408">
        <v>218400</v>
      </c>
      <c r="CL45" s="408">
        <v>27.38</v>
      </c>
      <c r="CM45" s="777">
        <v>1.9E-3</v>
      </c>
    </row>
    <row r="46" spans="1:92">
      <c r="A46" s="582">
        <v>13073103</v>
      </c>
      <c r="B46" s="582">
        <v>5354</v>
      </c>
      <c r="C46" s="582" t="s">
        <v>67</v>
      </c>
      <c r="D46" s="592">
        <v>1122</v>
      </c>
      <c r="E46" s="592">
        <v>-354700</v>
      </c>
      <c r="F46" s="596">
        <v>-17063.009999999998</v>
      </c>
      <c r="G46" s="817">
        <v>337636.99</v>
      </c>
      <c r="H46" s="817">
        <v>111568.2</v>
      </c>
      <c r="I46" s="817">
        <v>-128631.20999999999</v>
      </c>
      <c r="J46" s="676">
        <v>0</v>
      </c>
      <c r="K46" s="678">
        <v>1</v>
      </c>
      <c r="L46" s="547">
        <v>-133800</v>
      </c>
      <c r="M46" s="549">
        <v>233624.46</v>
      </c>
      <c r="N46" s="819">
        <v>367424.45999999996</v>
      </c>
      <c r="O46" s="677">
        <v>1</v>
      </c>
      <c r="P46" s="549">
        <v>3275843.9</v>
      </c>
      <c r="Q46" s="1000">
        <v>3509468.36</v>
      </c>
      <c r="R46" s="677">
        <v>1</v>
      </c>
      <c r="S46" s="596">
        <v>7736724.6500000004</v>
      </c>
      <c r="T46" s="596">
        <v>0</v>
      </c>
      <c r="U46" s="817">
        <v>7736724.6500000004</v>
      </c>
      <c r="V46" s="682">
        <v>0</v>
      </c>
      <c r="W46" s="683"/>
      <c r="X46" s="683"/>
      <c r="Y46" s="596">
        <v>21463226</v>
      </c>
      <c r="Z46" s="596">
        <v>329446.58</v>
      </c>
      <c r="AA46" s="615">
        <f t="shared" si="0"/>
        <v>293.62440285204991</v>
      </c>
      <c r="AB46" s="678">
        <v>0</v>
      </c>
      <c r="AC46" s="678">
        <v>0</v>
      </c>
      <c r="AD46" s="678">
        <v>0</v>
      </c>
      <c r="AE46" s="678">
        <v>0</v>
      </c>
      <c r="AF46" s="678"/>
      <c r="AG46" s="594"/>
      <c r="AH46" s="2">
        <v>3</v>
      </c>
      <c r="AI46" s="486">
        <v>1900</v>
      </c>
      <c r="AJ46" s="594">
        <v>2111.0700000000002</v>
      </c>
      <c r="AK46" s="695">
        <v>1</v>
      </c>
      <c r="AL46" s="2">
        <v>3.6</v>
      </c>
      <c r="AM46" s="486">
        <v>170000</v>
      </c>
      <c r="AN46" s="594">
        <v>178321.03</v>
      </c>
      <c r="AO46" s="695">
        <v>1</v>
      </c>
      <c r="AP46" s="2">
        <v>3.6</v>
      </c>
      <c r="AQ46" s="486">
        <v>300000</v>
      </c>
      <c r="AR46" s="594">
        <v>247369.67</v>
      </c>
      <c r="AS46" s="486">
        <v>30000</v>
      </c>
      <c r="AT46" s="594">
        <v>24585.84</v>
      </c>
      <c r="AU46" s="695">
        <v>1</v>
      </c>
      <c r="AV46" s="776">
        <v>3200</v>
      </c>
      <c r="AW46" s="408">
        <v>2993.51</v>
      </c>
      <c r="AX46" s="776">
        <v>0</v>
      </c>
      <c r="AY46" s="408">
        <v>0</v>
      </c>
      <c r="AZ46" s="776">
        <v>175000</v>
      </c>
      <c r="BA46" s="408">
        <v>191544.46</v>
      </c>
      <c r="BB46" s="776"/>
      <c r="BC46" s="408"/>
      <c r="BD46" s="776"/>
      <c r="BE46" s="408"/>
      <c r="BF46" s="408"/>
      <c r="BG46" s="408"/>
      <c r="BH46" s="408">
        <v>32494.22</v>
      </c>
      <c r="BI46" s="408"/>
      <c r="BJ46" s="408">
        <v>1186308.19</v>
      </c>
      <c r="BK46" s="471">
        <v>1186308.19</v>
      </c>
      <c r="BL46" s="408"/>
      <c r="BM46" s="408"/>
      <c r="BN46" s="777">
        <v>0.27379999999999999</v>
      </c>
      <c r="BO46" s="408">
        <v>301600</v>
      </c>
      <c r="BP46" s="777">
        <v>1.5699999999999999E-2</v>
      </c>
      <c r="BQ46" s="776">
        <v>46500</v>
      </c>
      <c r="BR46" s="410">
        <v>1</v>
      </c>
      <c r="BS46" s="410">
        <v>1</v>
      </c>
      <c r="BT46" s="410">
        <v>1</v>
      </c>
      <c r="BU46" s="410">
        <v>1</v>
      </c>
      <c r="BV46" s="410">
        <v>1</v>
      </c>
      <c r="BW46" s="410">
        <v>1</v>
      </c>
      <c r="BX46" s="410">
        <v>1</v>
      </c>
      <c r="BY46" s="408">
        <v>244500</v>
      </c>
      <c r="BZ46" s="777">
        <v>1.15E-2</v>
      </c>
      <c r="CA46" s="408">
        <v>342800</v>
      </c>
      <c r="CB46" s="777">
        <v>5.8099999999999999E-2</v>
      </c>
      <c r="CC46" s="408">
        <v>259100</v>
      </c>
      <c r="CD46" s="777">
        <v>2.7E-2</v>
      </c>
      <c r="CE46" s="408">
        <v>369600</v>
      </c>
      <c r="CF46" s="777">
        <v>3.3399999999999999E-2</v>
      </c>
      <c r="CG46" s="408">
        <v>191166.67</v>
      </c>
      <c r="CH46" s="777">
        <v>3.8300000000000001E-2</v>
      </c>
      <c r="CI46" s="408">
        <v>288225</v>
      </c>
      <c r="CJ46" s="777">
        <v>1.38E-2</v>
      </c>
      <c r="CK46" s="408">
        <v>341500</v>
      </c>
      <c r="CL46" s="408">
        <v>27.38</v>
      </c>
      <c r="CM46" s="777">
        <v>2.0899999999999998E-2</v>
      </c>
    </row>
    <row r="47" spans="1:92">
      <c r="A47" s="582">
        <v>13073024</v>
      </c>
      <c r="B47" s="582">
        <v>5355</v>
      </c>
      <c r="C47" s="582" t="s">
        <v>68</v>
      </c>
      <c r="D47" s="592">
        <v>1344</v>
      </c>
      <c r="E47" s="592">
        <v>-73850</v>
      </c>
      <c r="F47" s="596">
        <v>14993.44</v>
      </c>
      <c r="G47" s="817">
        <v>88843.44</v>
      </c>
      <c r="H47" s="817">
        <v>199901.85</v>
      </c>
      <c r="I47" s="817">
        <v>-184908.41</v>
      </c>
      <c r="J47" s="676">
        <v>0</v>
      </c>
      <c r="K47" s="678">
        <v>0</v>
      </c>
      <c r="L47" s="547">
        <v>-317600</v>
      </c>
      <c r="M47" s="549">
        <v>57070.080000000002</v>
      </c>
      <c r="N47" s="819">
        <v>374670.08000000002</v>
      </c>
      <c r="O47" s="677">
        <v>1</v>
      </c>
      <c r="P47" s="549">
        <v>-820899</v>
      </c>
      <c r="Q47" s="1000">
        <v>-763828.92</v>
      </c>
      <c r="R47" s="677">
        <v>0</v>
      </c>
      <c r="S47" s="596">
        <v>-166736.4</v>
      </c>
      <c r="T47" s="596">
        <v>0</v>
      </c>
      <c r="U47" s="817">
        <v>-166736.4</v>
      </c>
      <c r="V47" s="682">
        <v>0</v>
      </c>
      <c r="W47" s="683">
        <v>2015</v>
      </c>
      <c r="X47" s="683">
        <v>2015</v>
      </c>
      <c r="Y47" s="596">
        <v>2746542</v>
      </c>
      <c r="Z47" s="596">
        <v>2816637</v>
      </c>
      <c r="AA47" s="615">
        <f t="shared" si="0"/>
        <v>2095.7120535714284</v>
      </c>
      <c r="AB47" s="1065">
        <v>1</v>
      </c>
      <c r="AC47" s="1065">
        <v>0</v>
      </c>
      <c r="AD47" s="1065">
        <v>0</v>
      </c>
      <c r="AE47" s="1065">
        <v>0</v>
      </c>
      <c r="AF47" s="1065"/>
      <c r="AG47" s="594"/>
      <c r="AH47" s="2">
        <v>3.07</v>
      </c>
      <c r="AI47" s="486">
        <v>11800</v>
      </c>
      <c r="AJ47" s="594">
        <v>12274.1</v>
      </c>
      <c r="AK47" s="695">
        <v>0</v>
      </c>
      <c r="AL47" s="2">
        <v>3.96</v>
      </c>
      <c r="AM47" s="486">
        <v>113500</v>
      </c>
      <c r="AN47" s="594">
        <v>106431.4</v>
      </c>
      <c r="AO47" s="695">
        <v>1</v>
      </c>
      <c r="AP47" s="2">
        <v>3.48</v>
      </c>
      <c r="AQ47" s="486">
        <v>125000</v>
      </c>
      <c r="AR47" s="594">
        <v>138210</v>
      </c>
      <c r="AS47" s="486">
        <v>18000</v>
      </c>
      <c r="AT47" s="594">
        <v>12226.16</v>
      </c>
      <c r="AU47" s="695">
        <v>1</v>
      </c>
      <c r="AV47" s="776">
        <v>6000</v>
      </c>
      <c r="AW47" s="408">
        <v>7420.21</v>
      </c>
      <c r="AX47" s="776">
        <v>0</v>
      </c>
      <c r="AY47" s="408">
        <v>0</v>
      </c>
      <c r="AZ47" s="776">
        <v>0</v>
      </c>
      <c r="BA47" s="408">
        <v>0</v>
      </c>
      <c r="BB47" s="776">
        <v>0</v>
      </c>
      <c r="BC47" s="408">
        <v>0</v>
      </c>
      <c r="BD47" s="776">
        <v>0</v>
      </c>
      <c r="BE47" s="408">
        <v>0</v>
      </c>
      <c r="BF47" s="408"/>
      <c r="BG47" s="408"/>
      <c r="BH47" s="408">
        <v>68114.210000000006</v>
      </c>
      <c r="BI47" s="408"/>
      <c r="BJ47" s="408">
        <v>579799.23</v>
      </c>
      <c r="BK47" s="471">
        <v>579799.23</v>
      </c>
      <c r="BL47" s="408"/>
      <c r="BM47" s="408"/>
      <c r="BN47" s="777">
        <v>0.18229999999999999</v>
      </c>
      <c r="BO47" s="408">
        <v>216511.29</v>
      </c>
      <c r="BP47" s="777">
        <v>6.1400000000000003E-2</v>
      </c>
      <c r="BQ47" s="776">
        <v>145200</v>
      </c>
      <c r="BR47" s="410"/>
      <c r="BS47" s="410"/>
      <c r="BT47" s="410"/>
      <c r="BU47" s="410"/>
      <c r="BV47" s="410"/>
      <c r="BW47" s="410"/>
      <c r="BX47" s="410"/>
      <c r="BY47" s="408"/>
      <c r="BZ47" s="777"/>
      <c r="CA47" s="408"/>
      <c r="CB47" s="777"/>
      <c r="CC47" s="408"/>
      <c r="CD47" s="777"/>
      <c r="CE47" s="408"/>
      <c r="CF47" s="777"/>
      <c r="CG47" s="408"/>
      <c r="CH47" s="777"/>
      <c r="CI47" s="408"/>
      <c r="CJ47" s="777"/>
      <c r="CK47" s="408"/>
      <c r="CL47" s="807">
        <v>18.23</v>
      </c>
      <c r="CM47" s="777"/>
    </row>
    <row r="48" spans="1:92">
      <c r="A48" s="582">
        <v>13073029</v>
      </c>
      <c r="B48" s="582">
        <v>5355</v>
      </c>
      <c r="C48" s="582" t="s">
        <v>69</v>
      </c>
      <c r="D48" s="592">
        <v>535</v>
      </c>
      <c r="E48" s="592">
        <v>-53100</v>
      </c>
      <c r="F48" s="596">
        <v>46669.73</v>
      </c>
      <c r="G48" s="817">
        <v>99769.73000000001</v>
      </c>
      <c r="H48" s="817">
        <v>49029.02</v>
      </c>
      <c r="I48" s="817">
        <v>-2359.2899999999936</v>
      </c>
      <c r="J48" s="676">
        <v>0</v>
      </c>
      <c r="K48" s="678">
        <v>0</v>
      </c>
      <c r="L48" s="547">
        <v>-145400</v>
      </c>
      <c r="M48" s="549">
        <v>45389.24</v>
      </c>
      <c r="N48" s="819">
        <v>190789.24</v>
      </c>
      <c r="O48" s="677">
        <v>1</v>
      </c>
      <c r="P48" s="549">
        <v>-437853</v>
      </c>
      <c r="Q48" s="1000">
        <v>-392463.76</v>
      </c>
      <c r="R48" s="677">
        <v>0</v>
      </c>
      <c r="S48" s="596">
        <v>-138671.4</v>
      </c>
      <c r="T48" s="596">
        <v>0</v>
      </c>
      <c r="U48" s="817">
        <v>-138671.4</v>
      </c>
      <c r="V48" s="682">
        <v>0</v>
      </c>
      <c r="W48" s="683">
        <v>2016</v>
      </c>
      <c r="X48" s="683">
        <v>2016</v>
      </c>
      <c r="Y48" s="596">
        <v>1440171</v>
      </c>
      <c r="Z48" s="596">
        <v>230755</v>
      </c>
      <c r="AA48" s="615">
        <f t="shared" si="0"/>
        <v>431.31775700934577</v>
      </c>
      <c r="AB48" s="1065">
        <v>1</v>
      </c>
      <c r="AC48" s="1065">
        <v>0</v>
      </c>
      <c r="AD48" s="1065">
        <v>0</v>
      </c>
      <c r="AE48" s="1065">
        <v>0</v>
      </c>
      <c r="AF48" s="1065"/>
      <c r="AG48" s="594"/>
      <c r="AH48" s="2">
        <v>3.07</v>
      </c>
      <c r="AI48" s="486">
        <v>42100</v>
      </c>
      <c r="AJ48" s="594">
        <v>41253.089999999997</v>
      </c>
      <c r="AK48" s="695">
        <v>0</v>
      </c>
      <c r="AL48" s="2">
        <v>3.96</v>
      </c>
      <c r="AM48" s="486">
        <v>41000</v>
      </c>
      <c r="AN48" s="594">
        <v>41097.629999999997</v>
      </c>
      <c r="AO48" s="695">
        <v>1</v>
      </c>
      <c r="AP48" s="2">
        <v>3.48</v>
      </c>
      <c r="AQ48" s="486">
        <v>160000</v>
      </c>
      <c r="AR48" s="594">
        <v>55174.83</v>
      </c>
      <c r="AS48" s="486">
        <v>4000</v>
      </c>
      <c r="AT48" s="594">
        <v>5097.7299999999996</v>
      </c>
      <c r="AU48" s="695">
        <v>1</v>
      </c>
      <c r="AV48" s="776">
        <v>3100</v>
      </c>
      <c r="AW48" s="408">
        <v>3247.87</v>
      </c>
      <c r="AX48" s="776">
        <v>0</v>
      </c>
      <c r="AY48" s="408">
        <v>0</v>
      </c>
      <c r="AZ48" s="776">
        <v>0</v>
      </c>
      <c r="BA48" s="408">
        <v>0</v>
      </c>
      <c r="BB48" s="776">
        <v>0</v>
      </c>
      <c r="BC48" s="408">
        <v>0</v>
      </c>
      <c r="BD48" s="776">
        <v>0</v>
      </c>
      <c r="BE48" s="408">
        <v>0</v>
      </c>
      <c r="BF48" s="408"/>
      <c r="BG48" s="408"/>
      <c r="BH48" s="408">
        <v>23746.65</v>
      </c>
      <c r="BI48" s="408"/>
      <c r="BJ48" s="408">
        <v>279559.64</v>
      </c>
      <c r="BK48" s="471">
        <v>279559.64</v>
      </c>
      <c r="BL48" s="408"/>
      <c r="BM48" s="408"/>
      <c r="BN48" s="777">
        <v>0.18229999999999999</v>
      </c>
      <c r="BO48" s="408">
        <v>85402.95</v>
      </c>
      <c r="BP48" s="777">
        <v>3.1800000000000002E-2</v>
      </c>
      <c r="BQ48" s="776">
        <v>26800</v>
      </c>
      <c r="BR48" s="410"/>
      <c r="BS48" s="410"/>
      <c r="BT48" s="410"/>
      <c r="BU48" s="410"/>
      <c r="BV48" s="410"/>
      <c r="BW48" s="410"/>
      <c r="BX48" s="410"/>
      <c r="BY48" s="408"/>
      <c r="BZ48" s="777"/>
      <c r="CA48" s="408"/>
      <c r="CB48" s="777"/>
      <c r="CC48" s="408"/>
      <c r="CD48" s="777"/>
      <c r="CE48" s="408"/>
      <c r="CF48" s="777"/>
      <c r="CG48" s="408"/>
      <c r="CH48" s="777"/>
      <c r="CI48" s="408"/>
      <c r="CJ48" s="777"/>
      <c r="CK48" s="408"/>
      <c r="CL48" s="807">
        <v>18.23</v>
      </c>
      <c r="CM48" s="777"/>
    </row>
    <row r="49" spans="1:91">
      <c r="A49" s="582">
        <v>13073034</v>
      </c>
      <c r="B49" s="582">
        <v>5355</v>
      </c>
      <c r="C49" s="582" t="s">
        <v>70</v>
      </c>
      <c r="D49" s="592">
        <v>713</v>
      </c>
      <c r="E49" s="592">
        <v>-3300</v>
      </c>
      <c r="F49" s="596">
        <v>43472.39</v>
      </c>
      <c r="G49" s="817">
        <v>46772.39</v>
      </c>
      <c r="H49" s="817">
        <v>8618.7999999999993</v>
      </c>
      <c r="I49" s="817">
        <v>34853.589999999997</v>
      </c>
      <c r="J49" s="676">
        <v>1</v>
      </c>
      <c r="K49" s="678">
        <v>1</v>
      </c>
      <c r="L49" s="547">
        <v>-110000</v>
      </c>
      <c r="M49" s="549">
        <v>53329.37</v>
      </c>
      <c r="N49" s="819">
        <v>163329.37</v>
      </c>
      <c r="O49" s="677">
        <v>1</v>
      </c>
      <c r="P49" s="549">
        <v>-174948</v>
      </c>
      <c r="Q49" s="1000">
        <v>-121618.63</v>
      </c>
      <c r="R49" s="677">
        <v>0</v>
      </c>
      <c r="S49" s="596">
        <v>411835.53</v>
      </c>
      <c r="T49" s="596">
        <v>0</v>
      </c>
      <c r="U49" s="817">
        <v>411835.53</v>
      </c>
      <c r="V49" s="682">
        <v>0</v>
      </c>
      <c r="W49" s="683">
        <v>2016</v>
      </c>
      <c r="X49" s="683">
        <v>2016</v>
      </c>
      <c r="Y49" s="596">
        <v>1983494</v>
      </c>
      <c r="Z49" s="596">
        <v>121130</v>
      </c>
      <c r="AA49" s="615">
        <f t="shared" si="0"/>
        <v>169.88779803646563</v>
      </c>
      <c r="AB49" s="1065">
        <v>1</v>
      </c>
      <c r="AC49" s="1065">
        <v>0</v>
      </c>
      <c r="AD49" s="1065">
        <v>0</v>
      </c>
      <c r="AE49" s="1065">
        <v>0</v>
      </c>
      <c r="AF49" s="1065"/>
      <c r="AG49" s="594"/>
      <c r="AH49" s="2">
        <v>3</v>
      </c>
      <c r="AI49" s="486">
        <v>42000</v>
      </c>
      <c r="AJ49" s="594">
        <v>42199.86</v>
      </c>
      <c r="AK49" s="695">
        <v>1</v>
      </c>
      <c r="AL49" s="2">
        <v>3</v>
      </c>
      <c r="AM49" s="486">
        <v>35000</v>
      </c>
      <c r="AN49" s="594">
        <v>36544.19</v>
      </c>
      <c r="AO49" s="695">
        <v>1</v>
      </c>
      <c r="AP49" s="2">
        <v>4</v>
      </c>
      <c r="AQ49" s="486">
        <v>38000</v>
      </c>
      <c r="AR49" s="594">
        <v>158745.60000000001</v>
      </c>
      <c r="AS49" s="486">
        <v>15000</v>
      </c>
      <c r="AT49" s="594">
        <v>9983.1299999999992</v>
      </c>
      <c r="AU49" s="695">
        <v>1</v>
      </c>
      <c r="AV49" s="776">
        <v>4800</v>
      </c>
      <c r="AW49" s="408">
        <v>5439.99</v>
      </c>
      <c r="AX49" s="776">
        <v>0</v>
      </c>
      <c r="AY49" s="408">
        <v>0</v>
      </c>
      <c r="AZ49" s="776">
        <v>0</v>
      </c>
      <c r="BA49" s="408">
        <v>0</v>
      </c>
      <c r="BB49" s="776">
        <v>0</v>
      </c>
      <c r="BC49" s="408">
        <v>0</v>
      </c>
      <c r="BD49" s="776">
        <v>0</v>
      </c>
      <c r="BE49" s="408">
        <v>0</v>
      </c>
      <c r="BF49" s="408"/>
      <c r="BG49" s="408"/>
      <c r="BH49" s="408">
        <v>27183.47</v>
      </c>
      <c r="BI49" s="408"/>
      <c r="BJ49" s="408">
        <v>355744.92</v>
      </c>
      <c r="BK49" s="471">
        <v>355744.92</v>
      </c>
      <c r="BL49" s="408"/>
      <c r="BM49" s="408"/>
      <c r="BN49" s="777">
        <v>0.18229999999999999</v>
      </c>
      <c r="BO49" s="408">
        <v>110485.57</v>
      </c>
      <c r="BP49" s="777">
        <v>1.1900000000000001E-2</v>
      </c>
      <c r="BQ49" s="776">
        <v>11250</v>
      </c>
      <c r="BR49" s="410"/>
      <c r="BS49" s="410"/>
      <c r="BT49" s="410"/>
      <c r="BU49" s="410"/>
      <c r="BV49" s="410"/>
      <c r="BW49" s="410"/>
      <c r="BX49" s="410"/>
      <c r="BY49" s="408"/>
      <c r="BZ49" s="777"/>
      <c r="CA49" s="408"/>
      <c r="CB49" s="777"/>
      <c r="CC49" s="408"/>
      <c r="CD49" s="777"/>
      <c r="CE49" s="408"/>
      <c r="CF49" s="777"/>
      <c r="CG49" s="408"/>
      <c r="CH49" s="777"/>
      <c r="CI49" s="408"/>
      <c r="CJ49" s="777"/>
      <c r="CK49" s="408"/>
      <c r="CL49" s="807">
        <v>18.23</v>
      </c>
      <c r="CM49" s="777"/>
    </row>
    <row r="50" spans="1:91">
      <c r="A50" s="582">
        <v>13073057</v>
      </c>
      <c r="B50" s="582">
        <v>5355</v>
      </c>
      <c r="C50" s="582" t="s">
        <v>71</v>
      </c>
      <c r="D50" s="592">
        <v>339</v>
      </c>
      <c r="E50" s="592">
        <v>-79130</v>
      </c>
      <c r="F50" s="596">
        <v>89791</v>
      </c>
      <c r="G50" s="817">
        <v>168921</v>
      </c>
      <c r="H50" s="817">
        <v>10419.530000000001</v>
      </c>
      <c r="I50" s="817">
        <v>79371.47</v>
      </c>
      <c r="J50" s="676">
        <v>1</v>
      </c>
      <c r="K50" s="678">
        <v>0</v>
      </c>
      <c r="L50" s="547">
        <v>-137150</v>
      </c>
      <c r="M50" s="549">
        <v>90616.02</v>
      </c>
      <c r="N50" s="819">
        <v>227766.02000000002</v>
      </c>
      <c r="O50" s="677">
        <v>1</v>
      </c>
      <c r="P50" s="549">
        <v>-609388</v>
      </c>
      <c r="Q50" s="1000">
        <v>-518771.98</v>
      </c>
      <c r="R50" s="677">
        <v>0</v>
      </c>
      <c r="S50" s="596">
        <v>-121711.88</v>
      </c>
      <c r="T50" s="596">
        <v>0</v>
      </c>
      <c r="U50" s="817">
        <v>-121711.88</v>
      </c>
      <c r="V50" s="682">
        <v>0</v>
      </c>
      <c r="W50" s="683">
        <v>2015</v>
      </c>
      <c r="X50" s="683">
        <v>2015</v>
      </c>
      <c r="Y50" s="596">
        <v>428662</v>
      </c>
      <c r="Z50" s="596">
        <v>124515</v>
      </c>
      <c r="AA50" s="615">
        <f t="shared" si="0"/>
        <v>367.30088495575222</v>
      </c>
      <c r="AB50" s="1065">
        <v>1</v>
      </c>
      <c r="AC50" s="1065">
        <v>0</v>
      </c>
      <c r="AD50" s="1065">
        <v>0</v>
      </c>
      <c r="AE50" s="1065">
        <v>0</v>
      </c>
      <c r="AF50" s="1065"/>
      <c r="AG50" s="594"/>
      <c r="AH50" s="2">
        <v>3.07</v>
      </c>
      <c r="AI50" s="486">
        <v>25300</v>
      </c>
      <c r="AJ50" s="594">
        <v>25701.17</v>
      </c>
      <c r="AK50" s="695">
        <v>0</v>
      </c>
      <c r="AL50" s="2">
        <v>3.96</v>
      </c>
      <c r="AM50" s="486">
        <v>23400</v>
      </c>
      <c r="AN50" s="594">
        <v>23783.72</v>
      </c>
      <c r="AO50" s="695">
        <v>1</v>
      </c>
      <c r="AP50" s="2">
        <v>3.48</v>
      </c>
      <c r="AQ50" s="486">
        <v>28800</v>
      </c>
      <c r="AR50" s="594">
        <v>124263.82</v>
      </c>
      <c r="AS50" s="486">
        <v>2900</v>
      </c>
      <c r="AT50" s="594">
        <v>6283.1</v>
      </c>
      <c r="AU50" s="695">
        <v>1</v>
      </c>
      <c r="AV50" s="776">
        <v>3000</v>
      </c>
      <c r="AW50" s="408">
        <v>2478.6</v>
      </c>
      <c r="AX50" s="776">
        <v>0</v>
      </c>
      <c r="AY50" s="408">
        <v>0</v>
      </c>
      <c r="AZ50" s="776">
        <v>0</v>
      </c>
      <c r="BA50" s="408">
        <v>0</v>
      </c>
      <c r="BB50" s="776">
        <v>0</v>
      </c>
      <c r="BC50" s="408">
        <v>0</v>
      </c>
      <c r="BD50" s="776">
        <v>0</v>
      </c>
      <c r="BE50" s="408">
        <v>0</v>
      </c>
      <c r="BF50" s="408"/>
      <c r="BG50" s="408"/>
      <c r="BH50" s="408">
        <v>16873.02</v>
      </c>
      <c r="BI50" s="408"/>
      <c r="BJ50" s="408">
        <v>213666.52</v>
      </c>
      <c r="BK50" s="471">
        <v>213666.52</v>
      </c>
      <c r="BL50" s="408"/>
      <c r="BM50" s="408"/>
      <c r="BN50" s="777">
        <v>0.18229999999999999</v>
      </c>
      <c r="BO50" s="408">
        <v>50494.11</v>
      </c>
      <c r="BP50" s="777">
        <v>2.9499999999999998E-2</v>
      </c>
      <c r="BQ50" s="776">
        <v>14900</v>
      </c>
      <c r="BR50" s="410"/>
      <c r="BS50" s="410"/>
      <c r="BT50" s="410"/>
      <c r="BU50" s="410"/>
      <c r="BV50" s="410"/>
      <c r="BW50" s="410"/>
      <c r="BX50" s="410"/>
      <c r="BY50" s="408"/>
      <c r="BZ50" s="777"/>
      <c r="CA50" s="408"/>
      <c r="CB50" s="777"/>
      <c r="CC50" s="408"/>
      <c r="CD50" s="777"/>
      <c r="CE50" s="408"/>
      <c r="CF50" s="777"/>
      <c r="CG50" s="408"/>
      <c r="CH50" s="777"/>
      <c r="CI50" s="408"/>
      <c r="CJ50" s="777"/>
      <c r="CK50" s="408"/>
      <c r="CL50" s="807">
        <v>18.23</v>
      </c>
      <c r="CM50" s="777"/>
    </row>
    <row r="51" spans="1:91">
      <c r="A51" s="582">
        <v>13073062</v>
      </c>
      <c r="B51" s="582">
        <v>5355</v>
      </c>
      <c r="C51" s="582" t="s">
        <v>72</v>
      </c>
      <c r="D51" s="592">
        <v>581</v>
      </c>
      <c r="E51" s="592">
        <v>25800</v>
      </c>
      <c r="F51" s="596">
        <v>20138.86</v>
      </c>
      <c r="G51" s="817">
        <v>-5661.1399999999994</v>
      </c>
      <c r="H51" s="817">
        <v>11243.86</v>
      </c>
      <c r="I51" s="817">
        <v>8895</v>
      </c>
      <c r="J51" s="676">
        <v>1</v>
      </c>
      <c r="K51" s="678">
        <v>0</v>
      </c>
      <c r="L51" s="547">
        <v>-19450</v>
      </c>
      <c r="M51" s="549">
        <v>27386.82</v>
      </c>
      <c r="N51" s="819">
        <v>46836.82</v>
      </c>
      <c r="O51" s="677">
        <v>1</v>
      </c>
      <c r="P51" s="549">
        <v>-639856</v>
      </c>
      <c r="Q51" s="1000">
        <v>-612469.18000000005</v>
      </c>
      <c r="R51" s="677">
        <v>0</v>
      </c>
      <c r="S51" s="596">
        <v>-170541.94</v>
      </c>
      <c r="T51" s="596">
        <v>0</v>
      </c>
      <c r="U51" s="817">
        <v>-170541.94</v>
      </c>
      <c r="V51" s="682">
        <v>0</v>
      </c>
      <c r="W51" s="683">
        <v>2016</v>
      </c>
      <c r="X51" s="683">
        <v>2016</v>
      </c>
      <c r="Y51" s="596">
        <v>939976</v>
      </c>
      <c r="Z51" s="596">
        <v>47017</v>
      </c>
      <c r="AA51" s="615">
        <f t="shared" si="0"/>
        <v>80.924268502581754</v>
      </c>
      <c r="AB51" s="1065">
        <v>1</v>
      </c>
      <c r="AC51" s="1065">
        <v>0</v>
      </c>
      <c r="AD51" s="1065">
        <v>0</v>
      </c>
      <c r="AE51" s="1065">
        <v>1</v>
      </c>
      <c r="AF51" s="1065"/>
      <c r="AG51" s="594"/>
      <c r="AH51" s="2">
        <v>3.5</v>
      </c>
      <c r="AI51" s="486">
        <v>26100</v>
      </c>
      <c r="AJ51" s="594">
        <v>27225.03</v>
      </c>
      <c r="AK51" s="695">
        <v>0</v>
      </c>
      <c r="AL51" s="2">
        <v>3.96</v>
      </c>
      <c r="AM51" s="486">
        <v>39300</v>
      </c>
      <c r="AN51" s="594">
        <v>42403.21</v>
      </c>
      <c r="AO51" s="695">
        <v>1</v>
      </c>
      <c r="AP51" s="2">
        <v>3.48</v>
      </c>
      <c r="AQ51" s="486">
        <v>20000</v>
      </c>
      <c r="AR51" s="594">
        <v>18081.46</v>
      </c>
      <c r="AS51" s="486">
        <v>1500</v>
      </c>
      <c r="AT51" s="594">
        <v>2560.04</v>
      </c>
      <c r="AU51" s="695">
        <v>1</v>
      </c>
      <c r="AV51" s="776">
        <v>4400</v>
      </c>
      <c r="AW51" s="408">
        <v>3399.38</v>
      </c>
      <c r="AX51" s="776">
        <v>0</v>
      </c>
      <c r="AY51" s="408">
        <v>0</v>
      </c>
      <c r="AZ51" s="776">
        <v>0</v>
      </c>
      <c r="BA51" s="408">
        <v>0</v>
      </c>
      <c r="BB51" s="776">
        <v>0</v>
      </c>
      <c r="BC51" s="408">
        <v>0</v>
      </c>
      <c r="BD51" s="776">
        <v>0</v>
      </c>
      <c r="BE51" s="408">
        <v>0</v>
      </c>
      <c r="BF51" s="408"/>
      <c r="BG51" s="408"/>
      <c r="BH51" s="408">
        <v>34679.22</v>
      </c>
      <c r="BI51" s="408"/>
      <c r="BJ51" s="408">
        <v>264949.18</v>
      </c>
      <c r="BK51" s="471">
        <v>264949.18</v>
      </c>
      <c r="BL51" s="408"/>
      <c r="BM51" s="408"/>
      <c r="BN51" s="777">
        <v>0.18229999999999999</v>
      </c>
      <c r="BO51" s="408">
        <v>88697.919999999998</v>
      </c>
      <c r="BP51" s="777">
        <v>9.4999999999999998E-3</v>
      </c>
      <c r="BQ51" s="776">
        <v>8250</v>
      </c>
      <c r="BR51" s="410"/>
      <c r="BS51" s="410"/>
      <c r="BT51" s="410"/>
      <c r="BU51" s="410"/>
      <c r="BV51" s="410"/>
      <c r="BW51" s="410"/>
      <c r="BX51" s="410"/>
      <c r="BY51" s="408"/>
      <c r="BZ51" s="777"/>
      <c r="CA51" s="408"/>
      <c r="CB51" s="777"/>
      <c r="CC51" s="408"/>
      <c r="CD51" s="777"/>
      <c r="CE51" s="408"/>
      <c r="CF51" s="777"/>
      <c r="CG51" s="408"/>
      <c r="CH51" s="777"/>
      <c r="CI51" s="408"/>
      <c r="CJ51" s="777"/>
      <c r="CK51" s="408"/>
      <c r="CL51" s="807">
        <v>18.23</v>
      </c>
      <c r="CM51" s="777"/>
    </row>
    <row r="52" spans="1:91">
      <c r="A52" s="582">
        <v>13073076</v>
      </c>
      <c r="B52" s="582">
        <v>5355</v>
      </c>
      <c r="C52" s="582" t="s">
        <v>73</v>
      </c>
      <c r="D52" s="592">
        <v>1288</v>
      </c>
      <c r="E52" s="592">
        <v>-50800</v>
      </c>
      <c r="F52" s="596">
        <v>183828.46</v>
      </c>
      <c r="G52" s="817">
        <v>234628.46</v>
      </c>
      <c r="H52" s="817">
        <v>85967.57</v>
      </c>
      <c r="I52" s="817">
        <v>97860.889999999985</v>
      </c>
      <c r="J52" s="676">
        <v>1</v>
      </c>
      <c r="K52" s="678">
        <v>0</v>
      </c>
      <c r="L52" s="547">
        <v>-191100</v>
      </c>
      <c r="M52" s="549">
        <v>180633.91</v>
      </c>
      <c r="N52" s="819">
        <v>371733.91000000003</v>
      </c>
      <c r="O52" s="677">
        <v>1</v>
      </c>
      <c r="P52" s="549">
        <v>-585553</v>
      </c>
      <c r="Q52" s="1000">
        <v>-404919.08999999997</v>
      </c>
      <c r="R52" s="677">
        <v>0</v>
      </c>
      <c r="S52" s="596">
        <v>204447.5</v>
      </c>
      <c r="T52" s="596">
        <v>0</v>
      </c>
      <c r="U52" s="817">
        <v>204447.5</v>
      </c>
      <c r="V52" s="682">
        <v>0</v>
      </c>
      <c r="W52" s="683">
        <v>2016</v>
      </c>
      <c r="X52" s="683">
        <v>2016</v>
      </c>
      <c r="Y52" s="596">
        <v>2258111</v>
      </c>
      <c r="Z52" s="596">
        <v>1190858</v>
      </c>
      <c r="AA52" s="615">
        <f t="shared" si="0"/>
        <v>924.57919254658384</v>
      </c>
      <c r="AB52" s="1065">
        <v>1</v>
      </c>
      <c r="AC52" s="1065">
        <v>0</v>
      </c>
      <c r="AD52" s="1065">
        <v>0</v>
      </c>
      <c r="AE52" s="1065">
        <v>0</v>
      </c>
      <c r="AF52" s="1065"/>
      <c r="AG52" s="594"/>
      <c r="AH52" s="2">
        <v>3.07</v>
      </c>
      <c r="AI52" s="486">
        <v>14500</v>
      </c>
      <c r="AJ52" s="594">
        <v>15383.65</v>
      </c>
      <c r="AK52" s="695">
        <v>0</v>
      </c>
      <c r="AL52" s="2">
        <v>3.96</v>
      </c>
      <c r="AM52" s="486">
        <v>11500</v>
      </c>
      <c r="AN52" s="594">
        <v>117719.25</v>
      </c>
      <c r="AO52" s="695">
        <v>1</v>
      </c>
      <c r="AP52" s="2">
        <v>3.48</v>
      </c>
      <c r="AQ52" s="486">
        <v>150000</v>
      </c>
      <c r="AR52" s="594">
        <v>268496.25</v>
      </c>
      <c r="AS52" s="486">
        <v>15100</v>
      </c>
      <c r="AT52" s="594">
        <v>26459.41</v>
      </c>
      <c r="AU52" s="695">
        <v>1</v>
      </c>
      <c r="AV52" s="776">
        <v>5300</v>
      </c>
      <c r="AW52" s="408">
        <v>4789.22</v>
      </c>
      <c r="AX52" s="776">
        <v>0</v>
      </c>
      <c r="AY52" s="408">
        <v>0</v>
      </c>
      <c r="AZ52" s="776">
        <v>0</v>
      </c>
      <c r="BA52" s="408">
        <v>0</v>
      </c>
      <c r="BB52" s="776">
        <v>0</v>
      </c>
      <c r="BC52" s="408">
        <v>0</v>
      </c>
      <c r="BD52" s="776">
        <v>0</v>
      </c>
      <c r="BE52" s="408">
        <v>0</v>
      </c>
      <c r="BF52" s="408"/>
      <c r="BG52" s="408"/>
      <c r="BH52" s="408">
        <v>58114.82</v>
      </c>
      <c r="BI52" s="408"/>
      <c r="BJ52" s="408">
        <v>733372.71</v>
      </c>
      <c r="BK52" s="471">
        <v>733372.71</v>
      </c>
      <c r="BL52" s="408"/>
      <c r="BM52" s="408"/>
      <c r="BN52" s="777">
        <v>0.18229999999999999</v>
      </c>
      <c r="BO52" s="408">
        <v>205078.07</v>
      </c>
      <c r="BP52" s="777">
        <v>6.6400000000000001E-2</v>
      </c>
      <c r="BQ52" s="776">
        <v>115100</v>
      </c>
      <c r="BR52" s="410"/>
      <c r="BS52" s="410"/>
      <c r="BT52" s="410"/>
      <c r="BU52" s="410"/>
      <c r="BV52" s="410"/>
      <c r="BW52" s="410"/>
      <c r="BX52" s="410"/>
      <c r="BY52" s="408"/>
      <c r="BZ52" s="777"/>
      <c r="CA52" s="408"/>
      <c r="CB52" s="777"/>
      <c r="CC52" s="408"/>
      <c r="CD52" s="777"/>
      <c r="CE52" s="408"/>
      <c r="CF52" s="777"/>
      <c r="CG52" s="408"/>
      <c r="CH52" s="777"/>
      <c r="CI52" s="408"/>
      <c r="CJ52" s="777"/>
      <c r="CK52" s="408"/>
      <c r="CL52" s="807">
        <v>18.23</v>
      </c>
      <c r="CM52" s="777"/>
    </row>
    <row r="53" spans="1:91">
      <c r="A53" s="582">
        <v>13073086</v>
      </c>
      <c r="B53" s="582">
        <v>5355</v>
      </c>
      <c r="C53" s="582" t="s">
        <v>74</v>
      </c>
      <c r="D53" s="592">
        <v>452</v>
      </c>
      <c r="E53" s="592">
        <v>67800</v>
      </c>
      <c r="F53" s="596">
        <v>-236871.07</v>
      </c>
      <c r="G53" s="817">
        <v>-304671.07</v>
      </c>
      <c r="H53" s="817">
        <v>0</v>
      </c>
      <c r="I53" s="817">
        <v>-236871.07</v>
      </c>
      <c r="J53" s="676">
        <v>0</v>
      </c>
      <c r="K53" s="678">
        <v>1</v>
      </c>
      <c r="L53" s="547">
        <v>-22800</v>
      </c>
      <c r="M53" s="549">
        <v>-230556.69</v>
      </c>
      <c r="N53" s="819">
        <v>-207756.69</v>
      </c>
      <c r="O53" s="677">
        <v>0</v>
      </c>
      <c r="P53" s="549">
        <v>-614982</v>
      </c>
      <c r="Q53" s="1000">
        <v>-845538.69</v>
      </c>
      <c r="R53" s="677">
        <v>0</v>
      </c>
      <c r="S53" s="596">
        <v>518117.68</v>
      </c>
      <c r="T53" s="596">
        <v>0</v>
      </c>
      <c r="U53" s="817">
        <v>518117.68</v>
      </c>
      <c r="V53" s="682">
        <v>0</v>
      </c>
      <c r="W53" s="683">
        <v>2016</v>
      </c>
      <c r="X53" s="683">
        <v>2016</v>
      </c>
      <c r="Y53" s="596">
        <v>1612016</v>
      </c>
      <c r="Z53" s="596">
        <v>0</v>
      </c>
      <c r="AA53" s="615">
        <f t="shared" si="0"/>
        <v>0</v>
      </c>
      <c r="AB53" s="1065">
        <v>1</v>
      </c>
      <c r="AC53" s="1065">
        <v>0</v>
      </c>
      <c r="AD53" s="1065">
        <v>0</v>
      </c>
      <c r="AE53" s="1065">
        <v>0</v>
      </c>
      <c r="AF53" s="1065"/>
      <c r="AG53" s="594"/>
      <c r="AH53" s="2">
        <v>3</v>
      </c>
      <c r="AI53" s="486">
        <v>27500</v>
      </c>
      <c r="AJ53" s="594">
        <v>23809.25</v>
      </c>
      <c r="AK53" s="695">
        <v>1</v>
      </c>
      <c r="AL53" s="2">
        <v>3</v>
      </c>
      <c r="AM53" s="486">
        <v>36000</v>
      </c>
      <c r="AN53" s="594">
        <v>37035.17</v>
      </c>
      <c r="AO53" s="695">
        <v>1</v>
      </c>
      <c r="AP53" s="2">
        <v>3</v>
      </c>
      <c r="AQ53" s="486">
        <v>360000</v>
      </c>
      <c r="AR53" s="594">
        <v>-155238.01</v>
      </c>
      <c r="AS53" s="486">
        <v>30000</v>
      </c>
      <c r="AT53" s="594">
        <v>-18705.64</v>
      </c>
      <c r="AU53" s="695">
        <v>1</v>
      </c>
      <c r="AV53" s="776">
        <v>1700</v>
      </c>
      <c r="AW53" s="408">
        <v>1595.49</v>
      </c>
      <c r="AX53" s="776">
        <v>0</v>
      </c>
      <c r="AY53" s="408">
        <v>0</v>
      </c>
      <c r="AZ53" s="776">
        <v>0</v>
      </c>
      <c r="BA53" s="408">
        <v>0</v>
      </c>
      <c r="BB53" s="776">
        <v>0</v>
      </c>
      <c r="BC53" s="408">
        <v>0</v>
      </c>
      <c r="BD53" s="776">
        <v>0</v>
      </c>
      <c r="BE53" s="408">
        <v>0</v>
      </c>
      <c r="BF53" s="408"/>
      <c r="BG53" s="408"/>
      <c r="BH53" s="408">
        <v>18124.84</v>
      </c>
      <c r="BI53" s="408"/>
      <c r="BJ53" s="408">
        <v>96537.25</v>
      </c>
      <c r="BK53" s="471">
        <v>96537.25</v>
      </c>
      <c r="BL53" s="408"/>
      <c r="BM53" s="408"/>
      <c r="BN53" s="777">
        <v>0.18229999999999999</v>
      </c>
      <c r="BO53" s="408">
        <v>77964.289999999994</v>
      </c>
      <c r="BP53" s="777">
        <v>1.3899999999999999E-2</v>
      </c>
      <c r="BQ53" s="776">
        <v>11700</v>
      </c>
      <c r="BR53" s="410"/>
      <c r="BS53" s="410"/>
      <c r="BT53" s="410"/>
      <c r="BU53" s="410"/>
      <c r="BV53" s="410"/>
      <c r="BW53" s="410"/>
      <c r="BX53" s="410"/>
      <c r="BY53" s="408"/>
      <c r="BZ53" s="777"/>
      <c r="CA53" s="408"/>
      <c r="CB53" s="777"/>
      <c r="CC53" s="408"/>
      <c r="CD53" s="777"/>
      <c r="CE53" s="408"/>
      <c r="CF53" s="777"/>
      <c r="CG53" s="408"/>
      <c r="CH53" s="777"/>
      <c r="CI53" s="408"/>
      <c r="CJ53" s="777"/>
      <c r="CK53" s="408"/>
      <c r="CL53" s="807">
        <v>18.23</v>
      </c>
      <c r="CM53" s="777"/>
    </row>
    <row r="54" spans="1:91">
      <c r="A54" s="582">
        <v>13073096</v>
      </c>
      <c r="B54" s="582">
        <v>5355</v>
      </c>
      <c r="C54" s="582" t="s">
        <v>75</v>
      </c>
      <c r="D54" s="592">
        <v>1711</v>
      </c>
      <c r="E54" s="592">
        <v>186650</v>
      </c>
      <c r="F54" s="596">
        <v>450633.91</v>
      </c>
      <c r="G54" s="817">
        <v>263983.90999999997</v>
      </c>
      <c r="H54" s="817">
        <v>137682.84</v>
      </c>
      <c r="I54" s="817">
        <v>312951.06999999995</v>
      </c>
      <c r="J54" s="676">
        <v>1</v>
      </c>
      <c r="K54" s="678">
        <v>1</v>
      </c>
      <c r="L54" s="547">
        <v>-214000</v>
      </c>
      <c r="M54" s="549">
        <v>463594.83</v>
      </c>
      <c r="N54" s="819">
        <v>677594.83000000007</v>
      </c>
      <c r="O54" s="677">
        <v>1</v>
      </c>
      <c r="P54" s="549">
        <v>388032</v>
      </c>
      <c r="Q54" s="1000">
        <v>851626.83000000007</v>
      </c>
      <c r="R54" s="677">
        <v>1</v>
      </c>
      <c r="S54" s="596">
        <v>789345.58</v>
      </c>
      <c r="T54" s="596">
        <v>0</v>
      </c>
      <c r="U54" s="817">
        <v>789345.58</v>
      </c>
      <c r="V54" s="682">
        <v>0</v>
      </c>
      <c r="W54" s="683">
        <v>2016</v>
      </c>
      <c r="X54" s="683">
        <v>2016</v>
      </c>
      <c r="Y54" s="596">
        <v>6742009</v>
      </c>
      <c r="Z54" s="596">
        <v>1273877</v>
      </c>
      <c r="AA54" s="615">
        <f t="shared" si="0"/>
        <v>744.52191700759795</v>
      </c>
      <c r="AB54" s="1065">
        <v>1</v>
      </c>
      <c r="AC54" s="1065">
        <v>0</v>
      </c>
      <c r="AD54" s="1065">
        <v>0</v>
      </c>
      <c r="AE54" s="1065">
        <v>0</v>
      </c>
      <c r="AF54" s="1065"/>
      <c r="AG54" s="594"/>
      <c r="AH54" s="2">
        <v>4</v>
      </c>
      <c r="AI54" s="486">
        <v>68200</v>
      </c>
      <c r="AJ54" s="594">
        <v>71208.600000000006</v>
      </c>
      <c r="AK54" s="695">
        <v>0</v>
      </c>
      <c r="AL54" s="2">
        <v>3.96</v>
      </c>
      <c r="AM54" s="486">
        <v>131100</v>
      </c>
      <c r="AN54" s="594">
        <v>126695.37</v>
      </c>
      <c r="AO54" s="695">
        <v>1</v>
      </c>
      <c r="AP54" s="2">
        <v>3.5</v>
      </c>
      <c r="AQ54" s="486">
        <v>140000</v>
      </c>
      <c r="AR54" s="594">
        <v>221627.36</v>
      </c>
      <c r="AS54" s="486">
        <v>12100</v>
      </c>
      <c r="AT54" s="594">
        <v>27006.400000000001</v>
      </c>
      <c r="AU54" s="695">
        <v>1</v>
      </c>
      <c r="AV54" s="776">
        <v>9200</v>
      </c>
      <c r="AW54" s="408">
        <v>8986.57</v>
      </c>
      <c r="AX54" s="776">
        <v>0</v>
      </c>
      <c r="AY54" s="408">
        <v>0</v>
      </c>
      <c r="AZ54" s="776">
        <v>0</v>
      </c>
      <c r="BA54" s="408">
        <v>0</v>
      </c>
      <c r="BB54" s="776">
        <v>0</v>
      </c>
      <c r="BC54" s="408">
        <v>0</v>
      </c>
      <c r="BD54" s="776">
        <v>0</v>
      </c>
      <c r="BE54" s="408">
        <v>0</v>
      </c>
      <c r="BF54" s="408"/>
      <c r="BG54" s="408"/>
      <c r="BH54" s="408">
        <v>70299.199999999997</v>
      </c>
      <c r="BI54" s="408"/>
      <c r="BJ54" s="408">
        <v>801074.16</v>
      </c>
      <c r="BK54" s="471">
        <v>801074.16</v>
      </c>
      <c r="BL54" s="408"/>
      <c r="BM54" s="408"/>
      <c r="BN54" s="777">
        <v>0.18229999999999999</v>
      </c>
      <c r="BO54" s="408">
        <v>265798.3</v>
      </c>
      <c r="BP54" s="777">
        <v>4.1599999999999998E-2</v>
      </c>
      <c r="BQ54" s="776">
        <v>145550</v>
      </c>
      <c r="BR54" s="410"/>
      <c r="BS54" s="410"/>
      <c r="BT54" s="410"/>
      <c r="BU54" s="410"/>
      <c r="BV54" s="410"/>
      <c r="BW54" s="410"/>
      <c r="BX54" s="410"/>
      <c r="BY54" s="408"/>
      <c r="BZ54" s="777"/>
      <c r="CA54" s="408"/>
      <c r="CB54" s="777"/>
      <c r="CC54" s="408"/>
      <c r="CD54" s="777"/>
      <c r="CE54" s="408"/>
      <c r="CF54" s="777"/>
      <c r="CG54" s="408"/>
      <c r="CH54" s="777"/>
      <c r="CI54" s="408"/>
      <c r="CJ54" s="777"/>
      <c r="CK54" s="408"/>
      <c r="CL54" s="807">
        <v>18.23</v>
      </c>
      <c r="CM54" s="777"/>
    </row>
    <row r="55" spans="1:91">
      <c r="A55" s="582">
        <v>13073097</v>
      </c>
      <c r="B55" s="582">
        <v>5355</v>
      </c>
      <c r="C55" s="582" t="s">
        <v>76</v>
      </c>
      <c r="D55" s="592">
        <v>224</v>
      </c>
      <c r="E55" s="592">
        <v>21650</v>
      </c>
      <c r="F55" s="596">
        <v>58722.84</v>
      </c>
      <c r="G55" s="817">
        <v>37072.839999999997</v>
      </c>
      <c r="H55" s="817">
        <v>28754.87</v>
      </c>
      <c r="I55" s="817">
        <v>29967.969999999998</v>
      </c>
      <c r="J55" s="676">
        <v>1</v>
      </c>
      <c r="K55" s="678">
        <v>0</v>
      </c>
      <c r="L55" s="547">
        <v>-20550</v>
      </c>
      <c r="M55" s="549">
        <v>53137.34</v>
      </c>
      <c r="N55" s="819">
        <v>73687.34</v>
      </c>
      <c r="O55" s="677">
        <v>1</v>
      </c>
      <c r="P55" s="549">
        <v>-210120</v>
      </c>
      <c r="Q55" s="1000">
        <v>-156982.66</v>
      </c>
      <c r="R55" s="677">
        <v>0</v>
      </c>
      <c r="S55" s="596">
        <v>-33299.760000000002</v>
      </c>
      <c r="T55" s="596">
        <v>0</v>
      </c>
      <c r="U55" s="817">
        <v>-33299.760000000002</v>
      </c>
      <c r="V55" s="682">
        <v>0</v>
      </c>
      <c r="W55" s="683">
        <v>2016</v>
      </c>
      <c r="X55" s="683">
        <v>2016</v>
      </c>
      <c r="Y55" s="596">
        <v>256672</v>
      </c>
      <c r="Z55" s="596">
        <v>224238</v>
      </c>
      <c r="AA55" s="615">
        <f t="shared" si="0"/>
        <v>1001.0625</v>
      </c>
      <c r="AB55" s="1065">
        <v>1</v>
      </c>
      <c r="AC55" s="1065">
        <v>0</v>
      </c>
      <c r="AD55" s="1065">
        <v>0</v>
      </c>
      <c r="AE55" s="1065">
        <v>1</v>
      </c>
      <c r="AF55" s="1065"/>
      <c r="AG55" s="594"/>
      <c r="AH55" s="2">
        <v>3.07</v>
      </c>
      <c r="AI55" s="486">
        <v>17800</v>
      </c>
      <c r="AJ55" s="594">
        <v>21472.57</v>
      </c>
      <c r="AK55" s="695">
        <v>0</v>
      </c>
      <c r="AL55" s="2">
        <v>3.96</v>
      </c>
      <c r="AM55" s="486">
        <v>17600</v>
      </c>
      <c r="AN55" s="594">
        <v>21685.93</v>
      </c>
      <c r="AO55" s="695">
        <v>1</v>
      </c>
      <c r="AP55" s="2">
        <v>3.48</v>
      </c>
      <c r="AQ55" s="486">
        <v>53600</v>
      </c>
      <c r="AR55" s="594">
        <v>44334.63</v>
      </c>
      <c r="AS55" s="486">
        <v>5400</v>
      </c>
      <c r="AT55" s="594">
        <v>4482.92</v>
      </c>
      <c r="AU55" s="695">
        <v>1</v>
      </c>
      <c r="AV55" s="776">
        <v>2000</v>
      </c>
      <c r="AW55" s="408">
        <v>3115.7</v>
      </c>
      <c r="AX55" s="776">
        <v>0</v>
      </c>
      <c r="AY55" s="408">
        <v>0</v>
      </c>
      <c r="AZ55" s="776">
        <v>0</v>
      </c>
      <c r="BA55" s="408">
        <v>0</v>
      </c>
      <c r="BB55" s="776">
        <v>0</v>
      </c>
      <c r="BC55" s="408">
        <v>0</v>
      </c>
      <c r="BD55" s="776">
        <v>0</v>
      </c>
      <c r="BE55" s="408">
        <v>0</v>
      </c>
      <c r="BF55" s="408"/>
      <c r="BG55" s="408"/>
      <c r="BH55" s="408">
        <v>11873.33</v>
      </c>
      <c r="BI55" s="408"/>
      <c r="BJ55" s="408">
        <v>153317.26999999999</v>
      </c>
      <c r="BK55" s="471">
        <v>153317.26999999999</v>
      </c>
      <c r="BL55" s="408"/>
      <c r="BM55" s="408"/>
      <c r="BN55" s="777">
        <v>0.18229999999999999</v>
      </c>
      <c r="BO55" s="408">
        <v>37083.519999999997</v>
      </c>
      <c r="BP55" s="777">
        <v>2.3599999999999999E-2</v>
      </c>
      <c r="BQ55" s="776">
        <v>8200</v>
      </c>
      <c r="BR55" s="410"/>
      <c r="BS55" s="410"/>
      <c r="BT55" s="410"/>
      <c r="BU55" s="410"/>
      <c r="BV55" s="410"/>
      <c r="BW55" s="410"/>
      <c r="BX55" s="410"/>
      <c r="BY55" s="408"/>
      <c r="BZ55" s="777"/>
      <c r="CA55" s="408"/>
      <c r="CB55" s="777"/>
      <c r="CC55" s="408"/>
      <c r="CD55" s="777"/>
      <c r="CE55" s="408"/>
      <c r="CF55" s="777"/>
      <c r="CG55" s="408"/>
      <c r="CH55" s="777"/>
      <c r="CI55" s="408"/>
      <c r="CJ55" s="777"/>
      <c r="CK55" s="408"/>
      <c r="CL55" s="807">
        <v>18.23</v>
      </c>
      <c r="CM55" s="777"/>
    </row>
    <row r="56" spans="1:91">
      <c r="A56" s="582">
        <v>13073098</v>
      </c>
      <c r="B56" s="582">
        <v>5355</v>
      </c>
      <c r="C56" s="582" t="s">
        <v>77</v>
      </c>
      <c r="D56" s="592">
        <v>536</v>
      </c>
      <c r="E56" s="592">
        <v>-87100</v>
      </c>
      <c r="F56" s="596">
        <v>4554.49</v>
      </c>
      <c r="G56" s="817">
        <v>91654.49</v>
      </c>
      <c r="H56" s="817">
        <v>2793.04</v>
      </c>
      <c r="I56" s="817">
        <v>1761.4499999999998</v>
      </c>
      <c r="J56" s="676">
        <v>1</v>
      </c>
      <c r="K56" s="678">
        <v>1</v>
      </c>
      <c r="L56" s="547">
        <v>-158600</v>
      </c>
      <c r="M56" s="549">
        <v>51519.839999999997</v>
      </c>
      <c r="N56" s="819">
        <v>210119.84</v>
      </c>
      <c r="O56" s="677">
        <v>1</v>
      </c>
      <c r="P56" s="549">
        <v>-565166</v>
      </c>
      <c r="Q56" s="1000">
        <v>-513646.16000000003</v>
      </c>
      <c r="R56" s="677">
        <v>0</v>
      </c>
      <c r="S56" s="596">
        <v>-51227.76</v>
      </c>
      <c r="T56" s="596">
        <v>0</v>
      </c>
      <c r="U56" s="817">
        <v>-51227.76</v>
      </c>
      <c r="V56" s="682">
        <v>0</v>
      </c>
      <c r="W56" s="683">
        <v>2016</v>
      </c>
      <c r="X56" s="683">
        <v>2016</v>
      </c>
      <c r="Y56" s="596">
        <v>1202003</v>
      </c>
      <c r="Z56" s="596">
        <v>0</v>
      </c>
      <c r="AA56" s="615">
        <f t="shared" si="0"/>
        <v>0</v>
      </c>
      <c r="AB56" s="1065">
        <v>1</v>
      </c>
      <c r="AC56" s="1065">
        <v>0</v>
      </c>
      <c r="AD56" s="1065">
        <v>0</v>
      </c>
      <c r="AE56" s="1065">
        <v>0</v>
      </c>
      <c r="AF56" s="1065"/>
      <c r="AG56" s="594"/>
      <c r="AH56" s="2">
        <v>3.07</v>
      </c>
      <c r="AI56" s="486">
        <v>22800</v>
      </c>
      <c r="AJ56" s="594">
        <v>27050.25</v>
      </c>
      <c r="AK56" s="695">
        <v>0</v>
      </c>
      <c r="AL56" s="2">
        <v>3.96</v>
      </c>
      <c r="AM56" s="486">
        <v>57200</v>
      </c>
      <c r="AN56" s="594">
        <v>57811.93</v>
      </c>
      <c r="AO56" s="695">
        <v>1</v>
      </c>
      <c r="AP56" s="2">
        <v>3.48</v>
      </c>
      <c r="AQ56" s="486">
        <v>90000</v>
      </c>
      <c r="AR56" s="594">
        <v>122743.71</v>
      </c>
      <c r="AS56" s="486">
        <v>9050</v>
      </c>
      <c r="AT56" s="594">
        <v>11468.53</v>
      </c>
      <c r="AU56" s="695">
        <v>1</v>
      </c>
      <c r="AV56" s="776">
        <v>3000</v>
      </c>
      <c r="AW56" s="408">
        <v>3133.62</v>
      </c>
      <c r="AX56" s="776">
        <v>0</v>
      </c>
      <c r="AY56" s="408">
        <v>0</v>
      </c>
      <c r="AZ56" s="776">
        <v>0</v>
      </c>
      <c r="BA56" s="408">
        <v>0</v>
      </c>
      <c r="BB56" s="776">
        <v>0</v>
      </c>
      <c r="BC56" s="408">
        <v>0</v>
      </c>
      <c r="BD56" s="776">
        <v>0</v>
      </c>
      <c r="BE56" s="408">
        <v>0</v>
      </c>
      <c r="BF56" s="408"/>
      <c r="BG56" s="408"/>
      <c r="BH56" s="408">
        <v>34057.1</v>
      </c>
      <c r="BI56" s="408"/>
      <c r="BJ56" s="408">
        <v>335000.8</v>
      </c>
      <c r="BK56" s="471">
        <v>335000.8</v>
      </c>
      <c r="BL56" s="408"/>
      <c r="BM56" s="408"/>
      <c r="BN56" s="777">
        <v>0.18229999999999999</v>
      </c>
      <c r="BO56" s="408">
        <v>88542.399999999994</v>
      </c>
      <c r="BP56" s="777">
        <v>5.45E-2</v>
      </c>
      <c r="BQ56" s="776">
        <v>41650</v>
      </c>
      <c r="BR56" s="410"/>
      <c r="BS56" s="410"/>
      <c r="BT56" s="410"/>
      <c r="BU56" s="410"/>
      <c r="BV56" s="410"/>
      <c r="BW56" s="410"/>
      <c r="BX56" s="410"/>
      <c r="BY56" s="408"/>
      <c r="BZ56" s="777"/>
      <c r="CA56" s="408"/>
      <c r="CB56" s="777"/>
      <c r="CC56" s="408"/>
      <c r="CD56" s="777"/>
      <c r="CE56" s="408"/>
      <c r="CF56" s="777"/>
      <c r="CG56" s="408"/>
      <c r="CH56" s="777"/>
      <c r="CI56" s="408"/>
      <c r="CJ56" s="777"/>
      <c r="CK56" s="408"/>
      <c r="CL56" s="807">
        <v>18.23</v>
      </c>
      <c r="CM56" s="777"/>
    </row>
    <row r="57" spans="1:91">
      <c r="A57" s="582">
        <v>13073023</v>
      </c>
      <c r="B57" s="582">
        <v>5356</v>
      </c>
      <c r="C57" s="582" t="s">
        <v>78</v>
      </c>
      <c r="D57" s="608">
        <v>692</v>
      </c>
      <c r="E57" s="608">
        <v>-44800</v>
      </c>
      <c r="F57" s="599">
        <v>19788.599999999999</v>
      </c>
      <c r="G57" s="817">
        <v>64588.6</v>
      </c>
      <c r="H57" s="817">
        <v>30677.52</v>
      </c>
      <c r="I57" s="817">
        <v>-10888.920000000002</v>
      </c>
      <c r="J57" s="676">
        <v>0</v>
      </c>
      <c r="K57" s="681">
        <v>0</v>
      </c>
      <c r="L57" s="500">
        <v>-113900</v>
      </c>
      <c r="M57" s="692">
        <v>-47004.28</v>
      </c>
      <c r="N57" s="819">
        <v>66895.72</v>
      </c>
      <c r="O57" s="677">
        <v>0</v>
      </c>
      <c r="P57" s="692">
        <v>-823449</v>
      </c>
      <c r="Q57" s="819">
        <v>-870453.28</v>
      </c>
      <c r="R57" s="677">
        <v>0</v>
      </c>
      <c r="S57" s="599">
        <v>0</v>
      </c>
      <c r="T57" s="599">
        <v>-1037417.04</v>
      </c>
      <c r="U57" s="817">
        <v>-995426.84</v>
      </c>
      <c r="V57" s="682">
        <v>0</v>
      </c>
      <c r="W57" s="685">
        <v>2016</v>
      </c>
      <c r="X57" s="685">
        <v>2016</v>
      </c>
      <c r="Y57" s="599">
        <v>702619.53</v>
      </c>
      <c r="Z57" s="599">
        <v>25564.51</v>
      </c>
      <c r="AA57" s="615">
        <f t="shared" si="0"/>
        <v>36.942933526011558</v>
      </c>
      <c r="AB57" s="1068">
        <v>1</v>
      </c>
      <c r="AC57" s="1068">
        <v>0</v>
      </c>
      <c r="AD57" s="1068">
        <v>1</v>
      </c>
      <c r="AE57" s="1068">
        <v>0</v>
      </c>
      <c r="AF57" s="1068">
        <v>0</v>
      </c>
      <c r="AG57" s="594">
        <v>0</v>
      </c>
      <c r="AH57" s="690">
        <v>3</v>
      </c>
      <c r="AI57" s="486">
        <v>13100</v>
      </c>
      <c r="AJ57" s="594">
        <v>13603.32</v>
      </c>
      <c r="AK57" s="695">
        <v>1</v>
      </c>
      <c r="AL57" s="690">
        <v>4</v>
      </c>
      <c r="AM57" s="486">
        <v>60000</v>
      </c>
      <c r="AN57" s="594">
        <v>60396.34</v>
      </c>
      <c r="AO57" s="695">
        <v>1</v>
      </c>
      <c r="AP57" s="690">
        <v>3.5</v>
      </c>
      <c r="AQ57" s="486">
        <v>25000</v>
      </c>
      <c r="AR57" s="594">
        <v>19957.5</v>
      </c>
      <c r="AS57" s="486">
        <v>2500</v>
      </c>
      <c r="AT57" s="594">
        <v>2211</v>
      </c>
      <c r="AU57" s="695">
        <v>1</v>
      </c>
      <c r="AV57" s="776">
        <v>7000</v>
      </c>
      <c r="AW57" s="408">
        <v>6843.75</v>
      </c>
      <c r="AX57" s="776">
        <v>0</v>
      </c>
      <c r="AY57" s="408">
        <v>0</v>
      </c>
      <c r="AZ57" s="776">
        <v>0</v>
      </c>
      <c r="BA57" s="408">
        <v>0</v>
      </c>
      <c r="BB57" s="776">
        <v>0</v>
      </c>
      <c r="BC57" s="408">
        <v>0</v>
      </c>
      <c r="BD57" s="776">
        <v>0</v>
      </c>
      <c r="BE57" s="408">
        <v>0</v>
      </c>
      <c r="BF57" s="408"/>
      <c r="BG57" s="408"/>
      <c r="BH57" s="408">
        <v>44056.49</v>
      </c>
      <c r="BI57" s="408"/>
      <c r="BJ57" s="408">
        <v>339312.65</v>
      </c>
      <c r="BK57" s="471">
        <v>339312.65</v>
      </c>
      <c r="BL57" s="408"/>
      <c r="BM57" s="408"/>
      <c r="BN57" s="777">
        <v>0.22523299999999999</v>
      </c>
      <c r="BO57" s="408">
        <v>133203.49</v>
      </c>
      <c r="BP57" s="777">
        <v>9.4000000000000004E-3</v>
      </c>
      <c r="BQ57" s="776">
        <v>8000</v>
      </c>
      <c r="BR57" s="410">
        <v>0</v>
      </c>
      <c r="BS57" s="410">
        <v>0</v>
      </c>
      <c r="BT57" s="410">
        <v>0</v>
      </c>
      <c r="BU57" s="410">
        <v>0</v>
      </c>
      <c r="BV57" s="410">
        <v>0</v>
      </c>
      <c r="BW57" s="410">
        <v>0</v>
      </c>
      <c r="BX57" s="410">
        <v>0</v>
      </c>
      <c r="BY57" s="408">
        <v>115625.22</v>
      </c>
      <c r="BZ57" s="777" t="s">
        <v>505</v>
      </c>
      <c r="CA57" s="408">
        <v>109956.04</v>
      </c>
      <c r="CB57" s="777">
        <v>9.2999999999999992E-3</v>
      </c>
      <c r="CC57" s="408">
        <v>106844</v>
      </c>
      <c r="CD57" s="777" t="s">
        <v>505</v>
      </c>
      <c r="CE57" s="408">
        <v>124538.31</v>
      </c>
      <c r="CF57" s="777">
        <v>0.56000000000000005</v>
      </c>
      <c r="CG57" s="408">
        <v>110564.58</v>
      </c>
      <c r="CH57" s="777">
        <v>0.85</v>
      </c>
      <c r="CI57" s="408">
        <v>118717.28</v>
      </c>
      <c r="CJ57" s="777">
        <v>4.1999999999999997E-3</v>
      </c>
      <c r="CK57" s="408">
        <v>117580.62</v>
      </c>
      <c r="CL57" s="408">
        <v>22.52</v>
      </c>
      <c r="CM57" s="777">
        <v>9.2999999999999992E-3</v>
      </c>
    </row>
    <row r="58" spans="1:91">
      <c r="A58" s="582">
        <v>13073090</v>
      </c>
      <c r="B58" s="582">
        <v>5356</v>
      </c>
      <c r="C58" s="582" t="s">
        <v>79</v>
      </c>
      <c r="D58" s="608">
        <v>5119</v>
      </c>
      <c r="E58" s="608">
        <v>-12700</v>
      </c>
      <c r="F58" s="599">
        <v>-69999.42</v>
      </c>
      <c r="G58" s="817">
        <v>-57299.42</v>
      </c>
      <c r="H58" s="817">
        <v>140607.63</v>
      </c>
      <c r="I58" s="817">
        <v>-210607.05</v>
      </c>
      <c r="J58" s="676">
        <v>0</v>
      </c>
      <c r="K58" s="681">
        <v>1</v>
      </c>
      <c r="L58" s="500">
        <v>-479500</v>
      </c>
      <c r="M58" s="692">
        <v>-538303.49</v>
      </c>
      <c r="N58" s="819">
        <v>-58803.489999999991</v>
      </c>
      <c r="O58" s="677">
        <v>0</v>
      </c>
      <c r="P58" s="692">
        <v>-567</v>
      </c>
      <c r="Q58" s="819">
        <v>-538870.49</v>
      </c>
      <c r="R58" s="677">
        <v>0</v>
      </c>
      <c r="S58" s="599">
        <v>0</v>
      </c>
      <c r="T58" s="599">
        <v>-189017.13</v>
      </c>
      <c r="U58" s="817">
        <v>1307228.1000000001</v>
      </c>
      <c r="V58" s="682">
        <v>0</v>
      </c>
      <c r="W58" s="685">
        <v>2016</v>
      </c>
      <c r="X58" s="685">
        <v>2016</v>
      </c>
      <c r="Y58" s="599">
        <v>15547537.4</v>
      </c>
      <c r="Z58" s="599">
        <v>157593.76</v>
      </c>
      <c r="AA58" s="615">
        <f t="shared" si="0"/>
        <v>30.786044149247903</v>
      </c>
      <c r="AB58" s="1068">
        <v>1</v>
      </c>
      <c r="AC58" s="1068">
        <v>1</v>
      </c>
      <c r="AD58" s="1068">
        <v>1</v>
      </c>
      <c r="AE58" s="1068">
        <v>0</v>
      </c>
      <c r="AF58" s="1068">
        <v>0</v>
      </c>
      <c r="AG58" s="594">
        <v>0</v>
      </c>
      <c r="AH58" s="690">
        <v>3.5</v>
      </c>
      <c r="AI58" s="486">
        <v>155000</v>
      </c>
      <c r="AJ58" s="594">
        <v>145274.75</v>
      </c>
      <c r="AK58" s="695">
        <v>0</v>
      </c>
      <c r="AL58" s="690">
        <v>4</v>
      </c>
      <c r="AM58" s="486">
        <v>500000</v>
      </c>
      <c r="AN58" s="594">
        <v>517692.59</v>
      </c>
      <c r="AO58" s="695">
        <v>1</v>
      </c>
      <c r="AP58" s="690">
        <v>3.5</v>
      </c>
      <c r="AQ58" s="486">
        <v>1300000</v>
      </c>
      <c r="AR58" s="594">
        <v>818402.09</v>
      </c>
      <c r="AS58" s="486">
        <v>130000</v>
      </c>
      <c r="AT58" s="594">
        <v>83840</v>
      </c>
      <c r="AU58" s="695">
        <v>1</v>
      </c>
      <c r="AV58" s="776">
        <v>41500</v>
      </c>
      <c r="AW58" s="408">
        <v>43545.8</v>
      </c>
      <c r="AX58" s="776">
        <v>0</v>
      </c>
      <c r="AY58" s="408">
        <v>0</v>
      </c>
      <c r="AZ58" s="776">
        <v>0</v>
      </c>
      <c r="BA58" s="408">
        <v>0</v>
      </c>
      <c r="BB58" s="776">
        <v>0</v>
      </c>
      <c r="BC58" s="408">
        <v>0</v>
      </c>
      <c r="BD58" s="776">
        <v>0</v>
      </c>
      <c r="BE58" s="408">
        <v>0</v>
      </c>
      <c r="BF58" s="408"/>
      <c r="BG58" s="408"/>
      <c r="BH58" s="408">
        <v>260894.56</v>
      </c>
      <c r="BI58" s="408"/>
      <c r="BJ58" s="408">
        <v>3550483.58</v>
      </c>
      <c r="BK58" s="471">
        <v>3550483.58</v>
      </c>
      <c r="BL58" s="408"/>
      <c r="BM58" s="408"/>
      <c r="BN58" s="777">
        <v>0.22523299999999999</v>
      </c>
      <c r="BO58" s="408">
        <v>1067610.74</v>
      </c>
      <c r="BP58" s="777">
        <v>1.1900000000000001E-2</v>
      </c>
      <c r="BQ58" s="776">
        <v>76600</v>
      </c>
      <c r="BR58" s="410">
        <v>1</v>
      </c>
      <c r="BS58" s="410">
        <v>1</v>
      </c>
      <c r="BT58" s="410">
        <v>1</v>
      </c>
      <c r="BU58" s="410">
        <v>1</v>
      </c>
      <c r="BV58" s="410">
        <v>1</v>
      </c>
      <c r="BW58" s="410">
        <v>1</v>
      </c>
      <c r="BX58" s="410">
        <v>0</v>
      </c>
      <c r="BY58" s="408">
        <v>941630.29</v>
      </c>
      <c r="BZ58" s="777" t="s">
        <v>505</v>
      </c>
      <c r="CA58" s="408">
        <v>861457.75</v>
      </c>
      <c r="CB58" s="777">
        <v>1.4E-2</v>
      </c>
      <c r="CC58" s="408">
        <v>821780</v>
      </c>
      <c r="CD58" s="777" t="s">
        <v>505</v>
      </c>
      <c r="CE58" s="408">
        <v>896727.41</v>
      </c>
      <c r="CF58" s="777">
        <v>1.88</v>
      </c>
      <c r="CG58" s="408">
        <v>902699.8</v>
      </c>
      <c r="CH58" s="777">
        <v>1.37</v>
      </c>
      <c r="CI58" s="408">
        <v>927811.35</v>
      </c>
      <c r="CJ58" s="777">
        <v>7.7000000000000002E-3</v>
      </c>
      <c r="CK58" s="408">
        <v>1031750.34</v>
      </c>
      <c r="CL58" s="408">
        <v>22.52</v>
      </c>
      <c r="CM58" s="777">
        <v>1.0800000000000001E-2</v>
      </c>
    </row>
    <row r="59" spans="1:91">
      <c r="A59" s="582">
        <v>13073102</v>
      </c>
      <c r="B59" s="582">
        <v>5356</v>
      </c>
      <c r="C59" s="582" t="s">
        <v>80</v>
      </c>
      <c r="D59" s="608">
        <v>1118</v>
      </c>
      <c r="E59" s="608">
        <v>-56100</v>
      </c>
      <c r="F59" s="599">
        <v>77804.289999999994</v>
      </c>
      <c r="G59" s="817">
        <v>133904.28999999998</v>
      </c>
      <c r="H59" s="817">
        <v>24056.55</v>
      </c>
      <c r="I59" s="817">
        <v>53747.739999999991</v>
      </c>
      <c r="J59" s="676">
        <v>1</v>
      </c>
      <c r="K59" s="681">
        <v>0</v>
      </c>
      <c r="L59" s="500">
        <v>-256900</v>
      </c>
      <c r="M59" s="692">
        <v>-125147.84</v>
      </c>
      <c r="N59" s="819">
        <v>131752.16</v>
      </c>
      <c r="O59" s="677">
        <v>0</v>
      </c>
      <c r="P59" s="692">
        <v>-1249907</v>
      </c>
      <c r="Q59" s="819">
        <v>-1375054.84</v>
      </c>
      <c r="R59" s="677">
        <v>0</v>
      </c>
      <c r="S59" s="599">
        <v>0</v>
      </c>
      <c r="T59" s="599">
        <v>-265625.90000000002</v>
      </c>
      <c r="U59" s="817">
        <v>159169.76</v>
      </c>
      <c r="V59" s="682">
        <v>0</v>
      </c>
      <c r="W59" s="685">
        <v>2016</v>
      </c>
      <c r="X59" s="685">
        <v>2016</v>
      </c>
      <c r="Y59" s="599">
        <v>4826001.5999999996</v>
      </c>
      <c r="Z59" s="599">
        <v>246434.92</v>
      </c>
      <c r="AA59" s="615">
        <f t="shared" si="0"/>
        <v>220.42479427549196</v>
      </c>
      <c r="AB59" s="1068">
        <v>1</v>
      </c>
      <c r="AC59" s="1068">
        <v>0</v>
      </c>
      <c r="AD59" s="1068">
        <v>0</v>
      </c>
      <c r="AE59" s="1068">
        <v>0</v>
      </c>
      <c r="AF59" s="1068">
        <v>0</v>
      </c>
      <c r="AG59" s="594">
        <v>0</v>
      </c>
      <c r="AH59" s="690">
        <v>3</v>
      </c>
      <c r="AI59" s="486">
        <v>26500</v>
      </c>
      <c r="AJ59" s="594">
        <v>29342.95</v>
      </c>
      <c r="AK59" s="695">
        <v>1</v>
      </c>
      <c r="AL59" s="690">
        <v>4</v>
      </c>
      <c r="AM59" s="486">
        <v>127500</v>
      </c>
      <c r="AN59" s="594">
        <v>127145.53</v>
      </c>
      <c r="AO59" s="695">
        <v>1</v>
      </c>
      <c r="AP59" s="690">
        <v>3.5</v>
      </c>
      <c r="AQ59" s="486">
        <v>180000</v>
      </c>
      <c r="AR59" s="594">
        <v>152603.60999999999</v>
      </c>
      <c r="AS59" s="486">
        <v>18000</v>
      </c>
      <c r="AT59" s="594">
        <v>14532.4</v>
      </c>
      <c r="AU59" s="695">
        <v>1</v>
      </c>
      <c r="AV59" s="776">
        <v>5000</v>
      </c>
      <c r="AW59" s="408">
        <v>5152.07</v>
      </c>
      <c r="AX59" s="776">
        <v>0</v>
      </c>
      <c r="AY59" s="408">
        <v>0</v>
      </c>
      <c r="AZ59" s="776">
        <v>0</v>
      </c>
      <c r="BA59" s="408">
        <v>0</v>
      </c>
      <c r="BB59" s="776">
        <v>0</v>
      </c>
      <c r="BC59" s="408">
        <v>0</v>
      </c>
      <c r="BD59" s="776">
        <v>0</v>
      </c>
      <c r="BE59" s="408">
        <v>0</v>
      </c>
      <c r="BF59" s="408"/>
      <c r="BG59" s="408"/>
      <c r="BH59" s="408">
        <v>65929.210000000006</v>
      </c>
      <c r="BI59" s="408"/>
      <c r="BJ59" s="408">
        <v>765370.84</v>
      </c>
      <c r="BK59" s="471">
        <v>765370.84</v>
      </c>
      <c r="BL59" s="408"/>
      <c r="BM59" s="408"/>
      <c r="BN59" s="777">
        <v>0.22523299999999999</v>
      </c>
      <c r="BO59" s="408">
        <v>226185.79</v>
      </c>
      <c r="BP59" s="777">
        <v>9.4999999999999998E-3</v>
      </c>
      <c r="BQ59" s="776">
        <v>16400</v>
      </c>
      <c r="BR59" s="410">
        <v>1</v>
      </c>
      <c r="BS59" s="410">
        <v>0</v>
      </c>
      <c r="BT59" s="410">
        <v>0</v>
      </c>
      <c r="BU59" s="410">
        <v>1</v>
      </c>
      <c r="BV59" s="410">
        <v>1</v>
      </c>
      <c r="BW59" s="410">
        <v>1</v>
      </c>
      <c r="BX59" s="410">
        <v>0</v>
      </c>
      <c r="BY59" s="408">
        <v>178340.95</v>
      </c>
      <c r="BZ59" s="777" t="s">
        <v>505</v>
      </c>
      <c r="CA59" s="408">
        <v>215181.93</v>
      </c>
      <c r="CB59" s="777">
        <v>1.06E-2</v>
      </c>
      <c r="CC59" s="408">
        <v>257976</v>
      </c>
      <c r="CD59" s="777" t="s">
        <v>505</v>
      </c>
      <c r="CE59" s="408">
        <v>127751.24</v>
      </c>
      <c r="CF59" s="777">
        <v>0.83</v>
      </c>
      <c r="CG59" s="408">
        <v>189753.55</v>
      </c>
      <c r="CH59" s="777">
        <v>0.83</v>
      </c>
      <c r="CI59" s="408">
        <v>213062.21</v>
      </c>
      <c r="CJ59" s="777">
        <v>2.7000000000000001E-3</v>
      </c>
      <c r="CK59" s="408">
        <v>208240.26</v>
      </c>
      <c r="CL59" s="408">
        <v>22.52</v>
      </c>
      <c r="CM59" s="777">
        <v>8.3999999999999995E-3</v>
      </c>
    </row>
    <row r="60" spans="1:91">
      <c r="A60" s="582">
        <v>13073006</v>
      </c>
      <c r="B60" s="582">
        <v>5357</v>
      </c>
      <c r="C60" s="582" t="s">
        <v>81</v>
      </c>
      <c r="D60" s="608">
        <v>914</v>
      </c>
      <c r="E60" s="608">
        <v>104300</v>
      </c>
      <c r="F60" s="599">
        <v>232814.54</v>
      </c>
      <c r="G60" s="817">
        <v>128514.54000000001</v>
      </c>
      <c r="H60" s="817">
        <v>85024.89</v>
      </c>
      <c r="I60" s="817">
        <v>147789.65000000002</v>
      </c>
      <c r="J60" s="676">
        <v>1</v>
      </c>
      <c r="K60" s="681">
        <v>1</v>
      </c>
      <c r="L60" s="500">
        <v>-74000</v>
      </c>
      <c r="M60" s="692">
        <v>236508.7</v>
      </c>
      <c r="N60" s="819">
        <v>310508.7</v>
      </c>
      <c r="O60" s="677">
        <v>1</v>
      </c>
      <c r="P60" s="692">
        <v>110181.03</v>
      </c>
      <c r="Q60" s="1000">
        <v>349032</v>
      </c>
      <c r="R60" s="677">
        <v>1</v>
      </c>
      <c r="S60" s="599">
        <v>1120496.6599999999</v>
      </c>
      <c r="T60" s="599" t="s">
        <v>208</v>
      </c>
      <c r="U60" s="817">
        <v>1120496.6599999999</v>
      </c>
      <c r="V60" s="682">
        <v>0</v>
      </c>
      <c r="W60" s="685">
        <v>2013</v>
      </c>
      <c r="X60" s="685"/>
      <c r="Y60" s="599">
        <v>5949741</v>
      </c>
      <c r="Z60" s="599">
        <v>580527.97</v>
      </c>
      <c r="AA60" s="615">
        <f t="shared" si="0"/>
        <v>635.15095185995619</v>
      </c>
      <c r="AB60" s="1069">
        <v>0</v>
      </c>
      <c r="AC60" s="1069">
        <v>0</v>
      </c>
      <c r="AD60" s="1069">
        <v>0</v>
      </c>
      <c r="AE60" s="1069">
        <v>0</v>
      </c>
      <c r="AF60" s="1069">
        <v>0</v>
      </c>
      <c r="AG60" s="594"/>
      <c r="AH60" s="690">
        <v>3</v>
      </c>
      <c r="AI60" s="486">
        <v>300</v>
      </c>
      <c r="AJ60" s="594">
        <v>383.66</v>
      </c>
      <c r="AK60" s="695">
        <v>1</v>
      </c>
      <c r="AL60" s="690">
        <v>3.5</v>
      </c>
      <c r="AM60" s="486">
        <v>220000</v>
      </c>
      <c r="AN60" s="594">
        <v>234733.52</v>
      </c>
      <c r="AO60" s="695">
        <v>1</v>
      </c>
      <c r="AP60" s="690">
        <v>4</v>
      </c>
      <c r="AQ60" s="486">
        <v>356000</v>
      </c>
      <c r="AR60" s="594">
        <v>409191.78</v>
      </c>
      <c r="AS60" s="486">
        <v>30700</v>
      </c>
      <c r="AT60" s="594">
        <v>28950.95</v>
      </c>
      <c r="AU60" s="695">
        <v>1</v>
      </c>
      <c r="AV60" s="776">
        <v>1500</v>
      </c>
      <c r="AW60" s="408">
        <v>1737.5</v>
      </c>
      <c r="AX60" s="776">
        <v>0</v>
      </c>
      <c r="AY60" s="408">
        <v>0</v>
      </c>
      <c r="AZ60" s="776">
        <v>43000</v>
      </c>
      <c r="BA60" s="408">
        <v>68593.52</v>
      </c>
      <c r="BB60" s="776"/>
      <c r="BC60" s="408"/>
      <c r="BD60" s="776"/>
      <c r="BE60" s="408"/>
      <c r="BF60" s="408"/>
      <c r="BG60" s="408"/>
      <c r="BH60" s="408">
        <v>32183.17</v>
      </c>
      <c r="BI60" s="408"/>
      <c r="BJ60" s="408">
        <v>928659.22000000009</v>
      </c>
      <c r="BK60" s="471">
        <v>928659.22000000009</v>
      </c>
      <c r="BL60" s="408"/>
      <c r="BM60" s="408"/>
      <c r="BN60" s="1078">
        <v>0.25881268299999999</v>
      </c>
      <c r="BO60" s="408">
        <v>226810.39872311562</v>
      </c>
      <c r="BP60" s="777">
        <v>2.2851E-2</v>
      </c>
      <c r="BQ60" s="776">
        <v>39700</v>
      </c>
      <c r="BR60" s="410">
        <v>0</v>
      </c>
      <c r="BS60" s="410">
        <v>1</v>
      </c>
      <c r="BT60" s="410">
        <v>0</v>
      </c>
      <c r="BU60" s="410">
        <v>1</v>
      </c>
      <c r="BV60" s="410">
        <v>1</v>
      </c>
      <c r="BW60" s="410">
        <v>1</v>
      </c>
      <c r="BX60" s="410">
        <v>1</v>
      </c>
      <c r="BY60" s="408">
        <v>143649.16</v>
      </c>
      <c r="BZ60" s="777">
        <v>2.0428000000000002E-2</v>
      </c>
      <c r="CA60" s="408">
        <v>138646.98000000001</v>
      </c>
      <c r="CB60" s="777">
        <v>2.2072999999999999E-2</v>
      </c>
      <c r="CC60" s="408">
        <v>153069.99</v>
      </c>
      <c r="CD60" s="777">
        <v>1.5486E-2</v>
      </c>
      <c r="CE60" s="408">
        <v>141719.15</v>
      </c>
      <c r="CF60" s="777">
        <v>5.8932999999999999E-2</v>
      </c>
      <c r="CG60" s="408">
        <v>156882</v>
      </c>
      <c r="CH60" s="777">
        <v>4.9798000000000002E-2</v>
      </c>
      <c r="CI60" s="408">
        <v>209190.82</v>
      </c>
      <c r="CJ60" s="777">
        <v>4.1659000000000002E-2</v>
      </c>
      <c r="CK60" s="408">
        <v>200563.57</v>
      </c>
      <c r="CL60" s="1071">
        <v>24.396000699999998</v>
      </c>
      <c r="CM60" s="777">
        <v>5.1277999999999997E-2</v>
      </c>
    </row>
    <row r="61" spans="1:91">
      <c r="A61" s="643">
        <v>13073026</v>
      </c>
      <c r="B61" s="643">
        <v>5357</v>
      </c>
      <c r="C61" s="643" t="s">
        <v>83</v>
      </c>
      <c r="D61" s="592"/>
      <c r="E61" s="592"/>
      <c r="F61" s="592"/>
      <c r="G61" s="817"/>
      <c r="H61" s="817"/>
      <c r="I61" s="817"/>
      <c r="J61" s="676"/>
      <c r="K61" s="678"/>
      <c r="L61" s="547"/>
      <c r="M61" s="549"/>
      <c r="N61" s="819"/>
      <c r="O61" s="677"/>
      <c r="P61" s="549"/>
      <c r="Q61" s="819"/>
      <c r="R61" s="677"/>
      <c r="S61" s="592"/>
      <c r="T61" s="599"/>
      <c r="U61" s="817"/>
      <c r="V61" s="682"/>
      <c r="W61" s="683">
        <v>2017</v>
      </c>
      <c r="X61" s="683">
        <v>2017</v>
      </c>
      <c r="Y61" s="592"/>
      <c r="Z61" s="592"/>
      <c r="AA61" s="615"/>
      <c r="AB61" s="678"/>
      <c r="AC61" s="678"/>
      <c r="AD61" s="678"/>
      <c r="AE61" s="678"/>
      <c r="AF61" s="678"/>
      <c r="AG61" s="594"/>
      <c r="AH61" s="2"/>
      <c r="AI61" s="486"/>
      <c r="AJ61" s="594"/>
      <c r="AK61" s="695">
        <v>1</v>
      </c>
      <c r="AL61" s="2"/>
      <c r="AM61" s="486"/>
      <c r="AN61" s="594"/>
      <c r="AO61" s="695">
        <v>1</v>
      </c>
      <c r="AP61" s="2"/>
      <c r="AQ61" s="486"/>
      <c r="AR61" s="594"/>
      <c r="AS61" s="486"/>
      <c r="AT61" s="594"/>
      <c r="AU61" s="695">
        <v>1</v>
      </c>
      <c r="AV61" s="776"/>
      <c r="AW61" s="408"/>
      <c r="AX61" s="776"/>
      <c r="AY61" s="408"/>
      <c r="AZ61" s="776"/>
      <c r="BA61" s="408"/>
      <c r="BB61" s="776"/>
      <c r="BC61" s="408"/>
      <c r="BD61" s="776"/>
      <c r="BE61" s="408"/>
      <c r="BF61" s="408"/>
      <c r="BG61" s="408"/>
      <c r="BH61" s="408"/>
      <c r="BI61" s="408"/>
      <c r="BJ61" s="408"/>
      <c r="BK61" s="471">
        <v>0</v>
      </c>
      <c r="BL61" s="408"/>
      <c r="BM61" s="408"/>
      <c r="BN61" s="1017"/>
      <c r="BO61" s="408"/>
      <c r="BP61" s="777"/>
      <c r="BQ61" s="776"/>
      <c r="BR61" s="410">
        <v>0</v>
      </c>
      <c r="BS61" s="410">
        <v>1</v>
      </c>
      <c r="BT61" s="410">
        <v>0</v>
      </c>
      <c r="BU61" s="410">
        <v>0</v>
      </c>
      <c r="BV61" s="410">
        <v>1</v>
      </c>
      <c r="BW61" s="410">
        <v>1</v>
      </c>
      <c r="BX61" s="410"/>
      <c r="BY61" s="408">
        <v>67867.8</v>
      </c>
      <c r="BZ61" s="777">
        <v>2.8660000000000001E-3</v>
      </c>
      <c r="CA61" s="408">
        <v>59852.74</v>
      </c>
      <c r="CB61" s="777">
        <v>2.9429999999999999E-3</v>
      </c>
      <c r="CC61" s="408">
        <v>74829.37</v>
      </c>
      <c r="CD61" s="777">
        <v>2.8110000000000001E-3</v>
      </c>
      <c r="CE61" s="408">
        <v>66768.820000000007</v>
      </c>
      <c r="CF61" s="777">
        <v>2.0140000000000002E-3</v>
      </c>
      <c r="CG61" s="408">
        <v>65652.240000000005</v>
      </c>
      <c r="CH61" s="777">
        <v>2.0839999999999999E-3</v>
      </c>
      <c r="CI61" s="408">
        <v>76543.45</v>
      </c>
      <c r="CJ61" s="777">
        <v>1.673E-3</v>
      </c>
      <c r="CK61" s="408"/>
      <c r="CL61" s="1019"/>
      <c r="CM61" s="777"/>
    </row>
    <row r="62" spans="1:91">
      <c r="A62" s="582">
        <v>13073031</v>
      </c>
      <c r="B62" s="582">
        <v>5357</v>
      </c>
      <c r="C62" s="582" t="s">
        <v>84</v>
      </c>
      <c r="D62" s="608">
        <v>1255</v>
      </c>
      <c r="E62" s="608">
        <v>-215450</v>
      </c>
      <c r="F62" s="599">
        <v>-300403.19</v>
      </c>
      <c r="G62" s="817">
        <v>-84953.19</v>
      </c>
      <c r="H62" s="817">
        <v>52477.06</v>
      </c>
      <c r="I62" s="817">
        <v>-352880.25</v>
      </c>
      <c r="J62" s="676">
        <v>0</v>
      </c>
      <c r="K62" s="681">
        <v>0</v>
      </c>
      <c r="L62" s="500">
        <v>394450</v>
      </c>
      <c r="M62" s="692">
        <v>-105687.2</v>
      </c>
      <c r="N62" s="819">
        <v>-500137.2</v>
      </c>
      <c r="O62" s="677">
        <v>0</v>
      </c>
      <c r="P62" s="692">
        <v>103706.01</v>
      </c>
      <c r="Q62" s="1000">
        <v>3570.86</v>
      </c>
      <c r="R62" s="677">
        <v>0</v>
      </c>
      <c r="S62" s="599" t="s">
        <v>208</v>
      </c>
      <c r="T62" s="599">
        <v>873824.73</v>
      </c>
      <c r="U62" s="817">
        <v>-873824.73</v>
      </c>
      <c r="V62" s="682">
        <v>0</v>
      </c>
      <c r="W62" s="685">
        <v>2012</v>
      </c>
      <c r="X62" s="685"/>
      <c r="Y62" s="599">
        <v>10492789</v>
      </c>
      <c r="Z62" s="599">
        <v>574842.49</v>
      </c>
      <c r="AA62" s="615">
        <f t="shared" si="0"/>
        <v>458.0418247011952</v>
      </c>
      <c r="AB62" s="1069">
        <v>1</v>
      </c>
      <c r="AC62" s="1069">
        <v>1</v>
      </c>
      <c r="AD62" s="1069">
        <v>0</v>
      </c>
      <c r="AE62" s="1069">
        <v>0</v>
      </c>
      <c r="AF62" s="1069">
        <v>0</v>
      </c>
      <c r="AG62" s="594"/>
      <c r="AH62" s="690">
        <v>3</v>
      </c>
      <c r="AI62" s="486">
        <v>800</v>
      </c>
      <c r="AJ62" s="594">
        <v>901.14</v>
      </c>
      <c r="AK62" s="695">
        <v>1</v>
      </c>
      <c r="AL62" s="690">
        <v>4</v>
      </c>
      <c r="AM62" s="486">
        <v>300000</v>
      </c>
      <c r="AN62" s="594">
        <v>301626.99</v>
      </c>
      <c r="AO62" s="695">
        <v>1</v>
      </c>
      <c r="AP62" s="690">
        <v>4</v>
      </c>
      <c r="AQ62" s="486">
        <v>650000</v>
      </c>
      <c r="AR62" s="594">
        <v>568166.44999999995</v>
      </c>
      <c r="AS62" s="486">
        <v>51700</v>
      </c>
      <c r="AT62" s="594">
        <v>82753.63</v>
      </c>
      <c r="AU62" s="695">
        <v>1</v>
      </c>
      <c r="AV62" s="776">
        <v>3500</v>
      </c>
      <c r="AW62" s="408">
        <v>3985.81</v>
      </c>
      <c r="AX62" s="776">
        <v>0</v>
      </c>
      <c r="AY62" s="408">
        <v>0</v>
      </c>
      <c r="AZ62" s="776">
        <v>40000</v>
      </c>
      <c r="BA62" s="408">
        <v>40338.400000000001</v>
      </c>
      <c r="BB62" s="776"/>
      <c r="BC62" s="408"/>
      <c r="BD62" s="776"/>
      <c r="BE62" s="408"/>
      <c r="BF62" s="408"/>
      <c r="BG62" s="408"/>
      <c r="BH62" s="408">
        <v>40619.68</v>
      </c>
      <c r="BI62" s="408"/>
      <c r="BJ62" s="408">
        <v>1297217.1599999999</v>
      </c>
      <c r="BK62" s="471">
        <v>1297217.1599999999</v>
      </c>
      <c r="BL62" s="408"/>
      <c r="BM62" s="408"/>
      <c r="BN62" s="1078">
        <v>0.25881268299999999</v>
      </c>
      <c r="BO62" s="408">
        <v>326302.65516926331</v>
      </c>
      <c r="BP62" s="777">
        <v>3.0689000000000001E-2</v>
      </c>
      <c r="BQ62" s="776">
        <v>79900</v>
      </c>
      <c r="BR62" s="410">
        <v>0</v>
      </c>
      <c r="BS62" s="410">
        <v>1</v>
      </c>
      <c r="BT62" s="410">
        <v>1</v>
      </c>
      <c r="BU62" s="410">
        <v>1</v>
      </c>
      <c r="BV62" s="410">
        <v>0</v>
      </c>
      <c r="BW62" s="410">
        <v>1</v>
      </c>
      <c r="BX62" s="410">
        <v>0</v>
      </c>
      <c r="BY62" s="408">
        <v>232728.61</v>
      </c>
      <c r="BZ62" s="777">
        <v>1.1051999999999999E-2</v>
      </c>
      <c r="CA62" s="408">
        <v>221035.64</v>
      </c>
      <c r="CB62" s="777">
        <v>1.0938E-2</v>
      </c>
      <c r="CC62" s="408">
        <v>218283.22</v>
      </c>
      <c r="CD62" s="777">
        <v>3.0169000000000001E-2</v>
      </c>
      <c r="CE62" s="408">
        <v>237728.76</v>
      </c>
      <c r="CF62" s="777">
        <v>3.6688999999999999E-2</v>
      </c>
      <c r="CG62" s="408">
        <v>228742.65</v>
      </c>
      <c r="CH62" s="777">
        <v>2.2679999999999999E-2</v>
      </c>
      <c r="CI62" s="408">
        <v>274497.73</v>
      </c>
      <c r="CJ62" s="777">
        <v>1.0315E-2</v>
      </c>
      <c r="CK62" s="408">
        <v>302344.14</v>
      </c>
      <c r="CL62" s="1071">
        <v>24.396000699999998</v>
      </c>
      <c r="CM62" s="777">
        <v>3.9877000000000003E-2</v>
      </c>
    </row>
    <row r="63" spans="1:91">
      <c r="A63" s="582">
        <v>13073048</v>
      </c>
      <c r="B63" s="582">
        <v>5357</v>
      </c>
      <c r="C63" s="582" t="s">
        <v>85</v>
      </c>
      <c r="D63" s="608">
        <v>435</v>
      </c>
      <c r="E63" s="608">
        <v>-151500</v>
      </c>
      <c r="F63" s="599">
        <v>-20835.88</v>
      </c>
      <c r="G63" s="817">
        <v>130664.12</v>
      </c>
      <c r="H63" s="817">
        <v>6007.89</v>
      </c>
      <c r="I63" s="817">
        <v>-26843.77</v>
      </c>
      <c r="J63" s="676">
        <v>0</v>
      </c>
      <c r="K63" s="681">
        <v>0</v>
      </c>
      <c r="L63" s="500">
        <v>-240700</v>
      </c>
      <c r="M63" s="692">
        <v>-22104.400000000001</v>
      </c>
      <c r="N63" s="819">
        <v>218595.6</v>
      </c>
      <c r="O63" s="677">
        <v>0</v>
      </c>
      <c r="P63" s="692">
        <v>9162.89</v>
      </c>
      <c r="Q63" s="1000">
        <v>-14108.76</v>
      </c>
      <c r="R63" s="677">
        <v>0</v>
      </c>
      <c r="S63" s="599" t="s">
        <v>208</v>
      </c>
      <c r="T63" s="599">
        <v>70479.81</v>
      </c>
      <c r="U63" s="817">
        <v>-70479.81</v>
      </c>
      <c r="V63" s="682">
        <v>0</v>
      </c>
      <c r="W63" s="685">
        <v>2013</v>
      </c>
      <c r="X63" s="685"/>
      <c r="Y63" s="599">
        <v>1062771</v>
      </c>
      <c r="Z63" s="599">
        <v>78317.340000000011</v>
      </c>
      <c r="AA63" s="615">
        <f t="shared" si="0"/>
        <v>180.03986206896553</v>
      </c>
      <c r="AB63" s="1069">
        <v>1</v>
      </c>
      <c r="AC63" s="1069">
        <v>1</v>
      </c>
      <c r="AD63" s="1069">
        <v>0</v>
      </c>
      <c r="AE63" s="1069">
        <v>0</v>
      </c>
      <c r="AF63" s="1069">
        <v>0</v>
      </c>
      <c r="AG63" s="594"/>
      <c r="AH63" s="690">
        <v>3.5</v>
      </c>
      <c r="AI63" s="486">
        <v>9700</v>
      </c>
      <c r="AJ63" s="594">
        <v>10374.56</v>
      </c>
      <c r="AK63" s="695">
        <v>0</v>
      </c>
      <c r="AL63" s="690">
        <v>4</v>
      </c>
      <c r="AM63" s="486">
        <v>50000</v>
      </c>
      <c r="AN63" s="594">
        <v>50231.18</v>
      </c>
      <c r="AO63" s="695">
        <v>1</v>
      </c>
      <c r="AP63" s="690">
        <v>4</v>
      </c>
      <c r="AQ63" s="486">
        <v>30000</v>
      </c>
      <c r="AR63" s="594">
        <v>51692.86</v>
      </c>
      <c r="AS63" s="486">
        <v>2200</v>
      </c>
      <c r="AT63" s="594">
        <v>7022.76</v>
      </c>
      <c r="AU63" s="695">
        <v>1</v>
      </c>
      <c r="AV63" s="776">
        <v>1200</v>
      </c>
      <c r="AW63" s="408">
        <v>1595.34</v>
      </c>
      <c r="AX63" s="776">
        <v>0</v>
      </c>
      <c r="AY63" s="408">
        <v>0</v>
      </c>
      <c r="AZ63" s="776">
        <v>20000</v>
      </c>
      <c r="BA63" s="408">
        <v>32279.87</v>
      </c>
      <c r="BB63" s="776">
        <v>5800</v>
      </c>
      <c r="BC63" s="408">
        <v>5740</v>
      </c>
      <c r="BD63" s="776">
        <v>45000</v>
      </c>
      <c r="BE63" s="408">
        <v>45378</v>
      </c>
      <c r="BF63" s="408"/>
      <c r="BG63" s="408"/>
      <c r="BH63" s="408">
        <v>19998.78</v>
      </c>
      <c r="BI63" s="408"/>
      <c r="BJ63" s="408">
        <v>216620.22000000003</v>
      </c>
      <c r="BK63" s="471">
        <v>216620.22000000003</v>
      </c>
      <c r="BL63" s="408"/>
      <c r="BM63" s="408"/>
      <c r="BN63" s="1078">
        <v>0.25881268299999999</v>
      </c>
      <c r="BO63" s="408">
        <v>89464.336476043973</v>
      </c>
      <c r="BP63" s="777">
        <v>3.261E-3</v>
      </c>
      <c r="BQ63" s="776">
        <v>3100</v>
      </c>
      <c r="BR63" s="410">
        <v>0</v>
      </c>
      <c r="BS63" s="410">
        <v>0</v>
      </c>
      <c r="BT63" s="410">
        <v>0</v>
      </c>
      <c r="BU63" s="410">
        <v>0</v>
      </c>
      <c r="BV63" s="410">
        <v>1</v>
      </c>
      <c r="BW63" s="410">
        <v>0</v>
      </c>
      <c r="BX63" s="410">
        <v>0</v>
      </c>
      <c r="BY63" s="408">
        <v>51784.99</v>
      </c>
      <c r="BZ63" s="777">
        <v>4.7019999999999996E-3</v>
      </c>
      <c r="CA63" s="408">
        <v>55822.16</v>
      </c>
      <c r="CB63" s="777">
        <v>1.0225E-2</v>
      </c>
      <c r="CC63" s="408">
        <v>58285.98</v>
      </c>
      <c r="CD63" s="777">
        <v>7.7270000000000004E-3</v>
      </c>
      <c r="CE63" s="408">
        <v>56899.9</v>
      </c>
      <c r="CF63" s="777">
        <v>8.0440000000000008E-3</v>
      </c>
      <c r="CG63" s="408">
        <v>59700.47</v>
      </c>
      <c r="CH63" s="777">
        <v>6.96E-3</v>
      </c>
      <c r="CI63" s="408">
        <v>68221.83</v>
      </c>
      <c r="CJ63" s="777">
        <v>2.0114E-2</v>
      </c>
      <c r="CK63" s="408">
        <v>80489.2</v>
      </c>
      <c r="CL63" s="1071">
        <v>24.396000699999998</v>
      </c>
      <c r="CM63" s="777">
        <v>1.9643999999999998E-2</v>
      </c>
    </row>
    <row r="64" spans="1:91">
      <c r="A64" s="643">
        <v>13073056</v>
      </c>
      <c r="B64" s="643">
        <v>5357</v>
      </c>
      <c r="C64" s="643" t="s">
        <v>86</v>
      </c>
      <c r="D64" s="592"/>
      <c r="E64" s="592"/>
      <c r="F64" s="592"/>
      <c r="G64" s="817"/>
      <c r="H64" s="817"/>
      <c r="I64" s="817"/>
      <c r="J64" s="676"/>
      <c r="K64" s="678"/>
      <c r="L64" s="547"/>
      <c r="M64" s="549"/>
      <c r="N64" s="819"/>
      <c r="O64" s="677"/>
      <c r="P64" s="549"/>
      <c r="Q64" s="819"/>
      <c r="R64" s="677"/>
      <c r="S64" s="592"/>
      <c r="T64" s="592"/>
      <c r="U64" s="817"/>
      <c r="V64" s="682"/>
      <c r="W64" s="683">
        <v>2017</v>
      </c>
      <c r="X64" s="683">
        <v>2017</v>
      </c>
      <c r="Y64" s="592"/>
      <c r="Z64" s="592"/>
      <c r="AA64" s="615"/>
      <c r="AB64" s="678"/>
      <c r="AC64" s="678"/>
      <c r="AD64" s="678"/>
      <c r="AE64" s="678"/>
      <c r="AF64" s="678"/>
      <c r="AG64" s="594"/>
      <c r="AH64" s="2"/>
      <c r="AI64" s="486"/>
      <c r="AJ64" s="594"/>
      <c r="AK64" s="695">
        <v>1</v>
      </c>
      <c r="AL64" s="2"/>
      <c r="AM64" s="486"/>
      <c r="AN64" s="594"/>
      <c r="AO64" s="695">
        <v>1</v>
      </c>
      <c r="AP64" s="2"/>
      <c r="AQ64" s="486"/>
      <c r="AR64" s="594"/>
      <c r="AS64" s="486"/>
      <c r="AT64" s="594"/>
      <c r="AU64" s="695">
        <v>1</v>
      </c>
      <c r="AV64" s="776"/>
      <c r="AW64" s="408"/>
      <c r="AX64" s="776"/>
      <c r="AY64" s="408"/>
      <c r="AZ64" s="776"/>
      <c r="BA64" s="408"/>
      <c r="BB64" s="776"/>
      <c r="BC64" s="408"/>
      <c r="BD64" s="776"/>
      <c r="BE64" s="408"/>
      <c r="BF64" s="408"/>
      <c r="BG64" s="408"/>
      <c r="BH64" s="408"/>
      <c r="BI64" s="408"/>
      <c r="BJ64" s="408"/>
      <c r="BK64" s="471">
        <v>0</v>
      </c>
      <c r="BL64" s="408"/>
      <c r="BM64" s="408"/>
      <c r="BN64" s="1017"/>
      <c r="BO64" s="408"/>
      <c r="BP64" s="777"/>
      <c r="BQ64" s="776"/>
      <c r="BR64" s="410">
        <v>0</v>
      </c>
      <c r="BS64" s="410">
        <v>1</v>
      </c>
      <c r="BT64" s="410">
        <v>0</v>
      </c>
      <c r="BU64" s="410">
        <v>0</v>
      </c>
      <c r="BV64" s="410">
        <v>1</v>
      </c>
      <c r="BW64" s="410">
        <v>1</v>
      </c>
      <c r="BX64" s="410"/>
      <c r="BY64" s="408">
        <v>89568.45</v>
      </c>
      <c r="BZ64" s="777">
        <v>3.2650000000000001E-3</v>
      </c>
      <c r="CA64" s="408">
        <v>97147.04</v>
      </c>
      <c r="CB64" s="777">
        <v>2.3579999999999999E-3</v>
      </c>
      <c r="CC64" s="408">
        <v>109663.1</v>
      </c>
      <c r="CD64" s="777">
        <v>3.627E-3</v>
      </c>
      <c r="CE64" s="408">
        <v>90142.46</v>
      </c>
      <c r="CF64" s="777">
        <v>4.6639999999999997E-3</v>
      </c>
      <c r="CG64" s="408">
        <v>108018.17</v>
      </c>
      <c r="CH64" s="777">
        <v>4.1240000000000001E-3</v>
      </c>
      <c r="CI64" s="408">
        <v>111780.86</v>
      </c>
      <c r="CJ64" s="777">
        <v>5.1289999999999999E-3</v>
      </c>
      <c r="CK64" s="408"/>
      <c r="CL64" s="1019"/>
      <c r="CM64" s="777"/>
    </row>
    <row r="65" spans="1:91">
      <c r="A65" s="582">
        <v>13073084</v>
      </c>
      <c r="B65" s="582">
        <v>5357</v>
      </c>
      <c r="C65" s="582" t="s">
        <v>87</v>
      </c>
      <c r="D65" s="608">
        <v>2623</v>
      </c>
      <c r="E65" s="608">
        <v>-373200</v>
      </c>
      <c r="F65" s="599">
        <v>126987.61</v>
      </c>
      <c r="G65" s="817">
        <v>500187.61</v>
      </c>
      <c r="H65" s="817">
        <v>94338.95</v>
      </c>
      <c r="I65" s="817">
        <v>32648.660000000003</v>
      </c>
      <c r="J65" s="676">
        <v>1</v>
      </c>
      <c r="K65" s="681">
        <v>0</v>
      </c>
      <c r="L65" s="500">
        <v>-696500</v>
      </c>
      <c r="M65" s="692">
        <v>-37001.879999999997</v>
      </c>
      <c r="N65" s="819">
        <v>659498.12</v>
      </c>
      <c r="O65" s="677">
        <v>0</v>
      </c>
      <c r="P65" s="692">
        <v>525671.63</v>
      </c>
      <c r="Q65" s="1000">
        <v>479965.42</v>
      </c>
      <c r="R65" s="677">
        <v>1</v>
      </c>
      <c r="S65" s="599" t="s">
        <v>208</v>
      </c>
      <c r="T65" s="599">
        <v>1603367.92</v>
      </c>
      <c r="U65" s="817">
        <v>-1603367.92</v>
      </c>
      <c r="V65" s="682">
        <v>0</v>
      </c>
      <c r="W65" s="685">
        <v>2012</v>
      </c>
      <c r="X65" s="685"/>
      <c r="Y65" s="599">
        <v>8138359</v>
      </c>
      <c r="Z65" s="599">
        <v>1637373.7999999998</v>
      </c>
      <c r="AA65" s="615">
        <f t="shared" si="0"/>
        <v>624.23705680518481</v>
      </c>
      <c r="AB65" s="1069">
        <v>1</v>
      </c>
      <c r="AC65" s="1069">
        <v>1</v>
      </c>
      <c r="AD65" s="1069">
        <v>0</v>
      </c>
      <c r="AE65" s="1069">
        <v>1</v>
      </c>
      <c r="AF65" s="1069">
        <v>0</v>
      </c>
      <c r="AG65" s="594"/>
      <c r="AH65" s="690">
        <v>4</v>
      </c>
      <c r="AI65" s="486">
        <v>6500</v>
      </c>
      <c r="AJ65" s="594">
        <v>5224.4799999999996</v>
      </c>
      <c r="AK65" s="695">
        <v>0</v>
      </c>
      <c r="AL65" s="690">
        <v>4</v>
      </c>
      <c r="AM65" s="486">
        <v>540000</v>
      </c>
      <c r="AN65" s="594">
        <v>632807.30000000005</v>
      </c>
      <c r="AO65" s="695">
        <v>1</v>
      </c>
      <c r="AP65" s="690">
        <v>4</v>
      </c>
      <c r="AQ65" s="486">
        <v>1100000</v>
      </c>
      <c r="AR65" s="594">
        <v>1352809.73</v>
      </c>
      <c r="AS65" s="486">
        <v>96300</v>
      </c>
      <c r="AT65" s="594">
        <v>126316.49</v>
      </c>
      <c r="AU65" s="695">
        <v>1</v>
      </c>
      <c r="AV65" s="776">
        <v>7000</v>
      </c>
      <c r="AW65" s="408">
        <v>7665</v>
      </c>
      <c r="AX65" s="776">
        <v>800</v>
      </c>
      <c r="AY65" s="408">
        <v>30</v>
      </c>
      <c r="AZ65" s="776">
        <v>50000</v>
      </c>
      <c r="BA65" s="408">
        <v>124685.56</v>
      </c>
      <c r="BB65" s="776"/>
      <c r="BC65" s="408"/>
      <c r="BD65" s="776"/>
      <c r="BE65" s="408"/>
      <c r="BF65" s="408"/>
      <c r="BG65" s="408"/>
      <c r="BH65" s="408">
        <v>134976.59</v>
      </c>
      <c r="BI65" s="408"/>
      <c r="BJ65" s="408">
        <v>2807347.6799999997</v>
      </c>
      <c r="BK65" s="471">
        <v>2807347.6799999997</v>
      </c>
      <c r="BL65" s="408"/>
      <c r="BM65" s="408"/>
      <c r="BN65" s="1078">
        <v>0.25881268299999999</v>
      </c>
      <c r="BO65" s="408">
        <v>659770.07359623665</v>
      </c>
      <c r="BP65" s="777">
        <v>2.2572999999999999E-2</v>
      </c>
      <c r="BQ65" s="776">
        <v>142000</v>
      </c>
      <c r="BR65" s="410">
        <v>0</v>
      </c>
      <c r="BS65" s="410">
        <v>0</v>
      </c>
      <c r="BT65" s="410">
        <v>1</v>
      </c>
      <c r="BU65" s="410">
        <v>1</v>
      </c>
      <c r="BV65" s="410">
        <v>0</v>
      </c>
      <c r="BW65" s="410">
        <v>0</v>
      </c>
      <c r="BX65" s="410">
        <v>0</v>
      </c>
      <c r="BY65" s="408">
        <v>399989.16</v>
      </c>
      <c r="BZ65" s="777">
        <v>2.4046000000000001E-2</v>
      </c>
      <c r="CA65" s="408">
        <v>433804.43</v>
      </c>
      <c r="CB65" s="777">
        <v>2.2988999999999999E-2</v>
      </c>
      <c r="CC65" s="408">
        <v>397182.63</v>
      </c>
      <c r="CD65" s="777">
        <v>2.8839E-2</v>
      </c>
      <c r="CE65" s="408">
        <v>414894.69</v>
      </c>
      <c r="CF65" s="777">
        <v>2.8930999999999998E-2</v>
      </c>
      <c r="CG65" s="408">
        <v>468189.82</v>
      </c>
      <c r="CH65" s="777">
        <v>2.3361E-2</v>
      </c>
      <c r="CI65" s="408">
        <v>555577.91</v>
      </c>
      <c r="CJ65" s="777">
        <v>4.0659000000000001E-2</v>
      </c>
      <c r="CK65" s="408">
        <v>586689.37</v>
      </c>
      <c r="CL65" s="1071">
        <v>24.396000699999998</v>
      </c>
      <c r="CM65" s="777">
        <v>4.9341999999999997E-2</v>
      </c>
    </row>
    <row r="66" spans="1:91">
      <c r="A66" s="643">
        <v>13073091</v>
      </c>
      <c r="B66" s="643">
        <v>5357</v>
      </c>
      <c r="C66" s="643" t="s">
        <v>88</v>
      </c>
      <c r="D66" s="592"/>
      <c r="E66" s="592"/>
      <c r="F66" s="592"/>
      <c r="G66" s="817"/>
      <c r="H66" s="817"/>
      <c r="I66" s="817"/>
      <c r="J66" s="676"/>
      <c r="K66" s="678"/>
      <c r="L66" s="547"/>
      <c r="M66" s="549"/>
      <c r="N66" s="819"/>
      <c r="O66" s="677"/>
      <c r="P66" s="549"/>
      <c r="Q66" s="819"/>
      <c r="R66" s="677"/>
      <c r="S66" s="592"/>
      <c r="T66" s="592"/>
      <c r="U66" s="817"/>
      <c r="V66" s="682"/>
      <c r="W66" s="683">
        <v>2017</v>
      </c>
      <c r="X66" s="683">
        <v>2017</v>
      </c>
      <c r="Y66" s="592"/>
      <c r="Z66" s="592"/>
      <c r="AA66" s="615"/>
      <c r="AB66" s="678"/>
      <c r="AC66" s="678"/>
      <c r="AD66" s="678"/>
      <c r="AE66" s="678"/>
      <c r="AF66" s="678"/>
      <c r="AG66" s="594"/>
      <c r="AH66" s="2"/>
      <c r="AI66" s="486"/>
      <c r="AJ66" s="594"/>
      <c r="AK66" s="695">
        <v>1</v>
      </c>
      <c r="AL66" s="2"/>
      <c r="AM66" s="486"/>
      <c r="AN66" s="594"/>
      <c r="AO66" s="695">
        <v>1</v>
      </c>
      <c r="AP66" s="2"/>
      <c r="AQ66" s="486"/>
      <c r="AR66" s="594"/>
      <c r="AS66" s="486"/>
      <c r="AT66" s="594"/>
      <c r="AU66" s="695">
        <v>1</v>
      </c>
      <c r="AV66" s="776"/>
      <c r="AW66" s="408"/>
      <c r="AX66" s="776"/>
      <c r="AY66" s="408"/>
      <c r="AZ66" s="776"/>
      <c r="BA66" s="408"/>
      <c r="BB66" s="776"/>
      <c r="BC66" s="408"/>
      <c r="BD66" s="776"/>
      <c r="BE66" s="408"/>
      <c r="BF66" s="408"/>
      <c r="BG66" s="408"/>
      <c r="BH66" s="408"/>
      <c r="BI66" s="408"/>
      <c r="BJ66" s="408"/>
      <c r="BK66" s="471">
        <v>0</v>
      </c>
      <c r="BL66" s="408"/>
      <c r="BM66" s="408"/>
      <c r="BN66" s="1017"/>
      <c r="BO66" s="408"/>
      <c r="BP66" s="777"/>
      <c r="BQ66" s="776"/>
      <c r="BR66" s="410">
        <v>0</v>
      </c>
      <c r="BS66" s="410">
        <v>1</v>
      </c>
      <c r="BT66" s="410">
        <v>1</v>
      </c>
      <c r="BU66" s="410">
        <v>1</v>
      </c>
      <c r="BV66" s="410">
        <v>1</v>
      </c>
      <c r="BW66" s="410">
        <v>1</v>
      </c>
      <c r="BX66" s="410"/>
      <c r="BY66" s="408">
        <v>68315.259999999995</v>
      </c>
      <c r="BZ66" s="777">
        <v>4.4250000000000001E-3</v>
      </c>
      <c r="CA66" s="408">
        <v>48466.82</v>
      </c>
      <c r="CB66" s="777">
        <v>1.3746E-2</v>
      </c>
      <c r="CC66" s="408">
        <v>61831.5</v>
      </c>
      <c r="CD66" s="777">
        <v>3.9880000000000002E-3</v>
      </c>
      <c r="CE66" s="408">
        <v>60066.48</v>
      </c>
      <c r="CF66" s="777">
        <v>8.2879999999999995E-2</v>
      </c>
      <c r="CG66" s="408">
        <v>65489.54</v>
      </c>
      <c r="CH66" s="777">
        <v>8.5905999999999996E-2</v>
      </c>
      <c r="CI66" s="408">
        <v>72452.69</v>
      </c>
      <c r="CJ66" s="777">
        <v>7.9898999999999998E-2</v>
      </c>
      <c r="CK66" s="408"/>
      <c r="CL66" s="1019"/>
      <c r="CM66" s="777"/>
    </row>
    <row r="67" spans="1:91">
      <c r="A67" s="582">
        <v>13073106</v>
      </c>
      <c r="B67" s="582">
        <v>5357</v>
      </c>
      <c r="C67" s="582" t="s">
        <v>89</v>
      </c>
      <c r="D67" s="608">
        <v>649</v>
      </c>
      <c r="E67" s="608">
        <v>34800</v>
      </c>
      <c r="F67" s="599">
        <v>208430.16</v>
      </c>
      <c r="G67" s="817">
        <v>173630.16</v>
      </c>
      <c r="H67" s="817">
        <v>3086954</v>
      </c>
      <c r="I67" s="817">
        <v>-2878523.84</v>
      </c>
      <c r="J67" s="676">
        <v>0</v>
      </c>
      <c r="K67" s="681">
        <v>1</v>
      </c>
      <c r="L67" s="500">
        <v>-83000</v>
      </c>
      <c r="M67" s="692">
        <v>160710.07</v>
      </c>
      <c r="N67" s="819">
        <v>243710.07</v>
      </c>
      <c r="O67" s="677">
        <v>1</v>
      </c>
      <c r="P67" s="692">
        <v>80985.08</v>
      </c>
      <c r="Q67" s="1000">
        <v>258972.72</v>
      </c>
      <c r="R67" s="677">
        <v>1</v>
      </c>
      <c r="S67" s="599">
        <v>992127.37</v>
      </c>
      <c r="T67" s="599" t="s">
        <v>208</v>
      </c>
      <c r="U67" s="817">
        <v>992127.37</v>
      </c>
      <c r="V67" s="682">
        <v>0</v>
      </c>
      <c r="W67" s="685">
        <v>2013</v>
      </c>
      <c r="X67" s="685"/>
      <c r="Y67" s="599">
        <v>2915400</v>
      </c>
      <c r="Z67" s="599">
        <v>629282.17999999993</v>
      </c>
      <c r="AA67" s="615">
        <f t="shared" si="0"/>
        <v>969.6181510015407</v>
      </c>
      <c r="AB67" s="1069">
        <v>1</v>
      </c>
      <c r="AC67" s="1069">
        <v>1</v>
      </c>
      <c r="AD67" s="1069">
        <v>0</v>
      </c>
      <c r="AE67" s="1069">
        <v>1</v>
      </c>
      <c r="AF67" s="1069">
        <v>0</v>
      </c>
      <c r="AG67" s="594"/>
      <c r="AH67" s="690">
        <v>3</v>
      </c>
      <c r="AI67" s="486">
        <v>12000</v>
      </c>
      <c r="AJ67" s="594">
        <v>12063.91</v>
      </c>
      <c r="AK67" s="695">
        <v>1</v>
      </c>
      <c r="AL67" s="690">
        <v>3.75</v>
      </c>
      <c r="AM67" s="486">
        <v>62500</v>
      </c>
      <c r="AN67" s="594">
        <v>63787.26</v>
      </c>
      <c r="AO67" s="695">
        <v>1</v>
      </c>
      <c r="AP67" s="690">
        <v>3.5</v>
      </c>
      <c r="AQ67" s="486">
        <v>257200</v>
      </c>
      <c r="AR67" s="594">
        <v>326385.15000000002</v>
      </c>
      <c r="AS67" s="486">
        <v>21000</v>
      </c>
      <c r="AT67" s="594">
        <v>36040.400000000001</v>
      </c>
      <c r="AU67" s="695">
        <v>1</v>
      </c>
      <c r="AV67" s="776">
        <v>3800</v>
      </c>
      <c r="AW67" s="408">
        <v>5193.3500000000004</v>
      </c>
      <c r="AX67" s="776">
        <v>0</v>
      </c>
      <c r="AY67" s="408">
        <v>0</v>
      </c>
      <c r="AZ67" s="776">
        <v>10000</v>
      </c>
      <c r="BA67" s="408">
        <v>18189.37</v>
      </c>
      <c r="BB67" s="776"/>
      <c r="BC67" s="408"/>
      <c r="BD67" s="776"/>
      <c r="BE67" s="408"/>
      <c r="BF67" s="408"/>
      <c r="BG67" s="408"/>
      <c r="BH67" s="408">
        <v>31242.400000000001</v>
      </c>
      <c r="BI67" s="408"/>
      <c r="BJ67" s="408">
        <v>578538.48</v>
      </c>
      <c r="BK67" s="471">
        <v>578538.48</v>
      </c>
      <c r="BL67" s="408"/>
      <c r="BM67" s="408"/>
      <c r="BN67" s="1078">
        <v>0.25881268299999999</v>
      </c>
      <c r="BO67" s="408">
        <v>159065.75457369158</v>
      </c>
      <c r="BP67" s="777">
        <v>5.6600000000000001E-3</v>
      </c>
      <c r="BQ67" s="776">
        <v>7500</v>
      </c>
      <c r="BR67" s="410">
        <v>0</v>
      </c>
      <c r="BS67" s="410">
        <v>0</v>
      </c>
      <c r="BT67" s="410">
        <v>0</v>
      </c>
      <c r="BU67" s="410">
        <v>1</v>
      </c>
      <c r="BV67" s="410">
        <v>1</v>
      </c>
      <c r="BW67" s="410">
        <v>0</v>
      </c>
      <c r="BX67" s="410">
        <v>1</v>
      </c>
      <c r="BY67" s="408">
        <v>92496.58</v>
      </c>
      <c r="BZ67" s="777">
        <v>2.3865999999999998E-2</v>
      </c>
      <c r="CA67" s="408">
        <v>98824.19</v>
      </c>
      <c r="CB67" s="777">
        <v>2.8188999999999999E-2</v>
      </c>
      <c r="CC67" s="408">
        <v>99676</v>
      </c>
      <c r="CD67" s="777">
        <v>1.7739000000000001E-2</v>
      </c>
      <c r="CE67" s="408">
        <v>101179.58</v>
      </c>
      <c r="CF67" s="777">
        <v>1.3912000000000001E-2</v>
      </c>
      <c r="CG67" s="408">
        <v>114659.24</v>
      </c>
      <c r="CH67" s="777">
        <v>9.8490000000000001E-3</v>
      </c>
      <c r="CI67" s="408">
        <v>172834.71</v>
      </c>
      <c r="CJ67" s="777">
        <v>3.0542E-2</v>
      </c>
      <c r="CK67" s="408">
        <v>136164.85999999999</v>
      </c>
      <c r="CL67" s="1071">
        <v>24.396000699999998</v>
      </c>
      <c r="CM67" s="777">
        <v>3.5097999999999997E-2</v>
      </c>
    </row>
    <row r="68" spans="1:91">
      <c r="A68" s="582">
        <v>13073107</v>
      </c>
      <c r="B68" s="582">
        <v>5357</v>
      </c>
      <c r="C68" s="582" t="s">
        <v>358</v>
      </c>
      <c r="D68" s="608">
        <v>1339</v>
      </c>
      <c r="E68" s="592">
        <v>-113400</v>
      </c>
      <c r="F68" s="596">
        <v>260993.62</v>
      </c>
      <c r="G68" s="817">
        <v>374393.62</v>
      </c>
      <c r="H68" s="817">
        <v>11506.91</v>
      </c>
      <c r="I68" s="817">
        <v>249486.71</v>
      </c>
      <c r="J68" s="676">
        <v>1</v>
      </c>
      <c r="K68" s="681">
        <v>1</v>
      </c>
      <c r="L68" s="500">
        <v>-275500</v>
      </c>
      <c r="M68" s="692">
        <v>250827.44</v>
      </c>
      <c r="N68" s="819">
        <v>526327.43999999994</v>
      </c>
      <c r="O68" s="677">
        <v>1</v>
      </c>
      <c r="P68" s="692">
        <v>52373.34</v>
      </c>
      <c r="Q68" s="1000">
        <v>303177.65999999997</v>
      </c>
      <c r="R68" s="677">
        <v>1</v>
      </c>
      <c r="S68" s="599">
        <v>1493129.65</v>
      </c>
      <c r="T68" s="599" t="s">
        <v>208</v>
      </c>
      <c r="U68" s="817">
        <v>1493129.65</v>
      </c>
      <c r="V68" s="682">
        <v>0</v>
      </c>
      <c r="W68" s="685"/>
      <c r="X68" s="685"/>
      <c r="Y68" s="599">
        <v>3966957</v>
      </c>
      <c r="Z68" s="599">
        <v>191681.02</v>
      </c>
      <c r="AA68" s="615">
        <f t="shared" si="0"/>
        <v>143.15236743838685</v>
      </c>
      <c r="AB68" s="1068">
        <v>0</v>
      </c>
      <c r="AC68" s="1068">
        <v>0</v>
      </c>
      <c r="AD68" s="1068">
        <v>0</v>
      </c>
      <c r="AE68" s="1068">
        <v>0</v>
      </c>
      <c r="AF68" s="1068">
        <v>0</v>
      </c>
      <c r="AG68" s="594"/>
      <c r="AH68" s="690">
        <v>3.62</v>
      </c>
      <c r="AI68" s="486">
        <v>8500</v>
      </c>
      <c r="AJ68" s="594">
        <v>9008.59</v>
      </c>
      <c r="AK68" s="695">
        <v>0</v>
      </c>
      <c r="AL68" s="690">
        <v>4.12</v>
      </c>
      <c r="AM68" s="486">
        <v>285000</v>
      </c>
      <c r="AN68" s="594">
        <v>294746.53999999998</v>
      </c>
      <c r="AO68" s="695">
        <v>1</v>
      </c>
      <c r="AP68" s="690">
        <v>3.73</v>
      </c>
      <c r="AQ68" s="486">
        <v>264800</v>
      </c>
      <c r="AR68" s="594">
        <v>381384.76</v>
      </c>
      <c r="AS68" s="486">
        <v>23100</v>
      </c>
      <c r="AT68" s="594">
        <v>31889.31</v>
      </c>
      <c r="AU68" s="695">
        <v>1</v>
      </c>
      <c r="AV68" s="776">
        <v>2400</v>
      </c>
      <c r="AW68" s="408">
        <v>3949.43</v>
      </c>
      <c r="AX68" s="776">
        <v>0</v>
      </c>
      <c r="AY68" s="408">
        <v>0</v>
      </c>
      <c r="AZ68" s="776">
        <v>50000</v>
      </c>
      <c r="BA68" s="408">
        <v>135908.5</v>
      </c>
      <c r="BB68" s="776"/>
      <c r="BC68" s="408"/>
      <c r="BD68" s="776"/>
      <c r="BE68" s="408"/>
      <c r="BF68" s="408"/>
      <c r="BG68" s="408"/>
      <c r="BH68" s="408">
        <v>61551.63</v>
      </c>
      <c r="BI68" s="408"/>
      <c r="BJ68" s="408">
        <v>1094979.0599999998</v>
      </c>
      <c r="BK68" s="471">
        <v>1094979.0599999998</v>
      </c>
      <c r="BL68" s="408"/>
      <c r="BM68" s="408"/>
      <c r="BN68" s="1078">
        <v>0.25881268299999999</v>
      </c>
      <c r="BO68" s="408">
        <v>330486.78146164858</v>
      </c>
      <c r="BP68" s="777">
        <v>3.0590000000000001E-3</v>
      </c>
      <c r="BQ68" s="776">
        <v>7800</v>
      </c>
      <c r="BR68" s="410"/>
      <c r="BS68" s="410"/>
      <c r="BT68" s="410"/>
      <c r="BU68" s="410"/>
      <c r="BV68" s="410"/>
      <c r="BW68" s="410"/>
      <c r="BX68" s="410">
        <v>1</v>
      </c>
      <c r="BY68" s="408"/>
      <c r="BZ68" s="777"/>
      <c r="CA68" s="408"/>
      <c r="CB68" s="777"/>
      <c r="CC68" s="408"/>
      <c r="CD68" s="777"/>
      <c r="CE68" s="408"/>
      <c r="CF68" s="777"/>
      <c r="CG68" s="408"/>
      <c r="CH68" s="777"/>
      <c r="CI68" s="408"/>
      <c r="CJ68" s="777"/>
      <c r="CK68" s="408">
        <v>302948.86</v>
      </c>
      <c r="CL68" s="1071">
        <v>24.396000699999998</v>
      </c>
      <c r="CM68" s="777">
        <v>2.6719999999999999E-3</v>
      </c>
    </row>
    <row r="69" spans="1:91">
      <c r="A69" s="582">
        <v>13073036</v>
      </c>
      <c r="B69" s="582">
        <v>5358</v>
      </c>
      <c r="C69" s="582" t="s">
        <v>90</v>
      </c>
      <c r="D69" s="592">
        <v>322</v>
      </c>
      <c r="E69" s="592">
        <v>-21100</v>
      </c>
      <c r="F69" s="596">
        <v>-21100</v>
      </c>
      <c r="G69" s="817">
        <v>0</v>
      </c>
      <c r="H69" s="817">
        <v>2400</v>
      </c>
      <c r="I69" s="817">
        <v>-23500</v>
      </c>
      <c r="J69" s="676">
        <v>0</v>
      </c>
      <c r="K69" s="678">
        <v>0</v>
      </c>
      <c r="L69" s="547">
        <v>-42900</v>
      </c>
      <c r="M69" s="549">
        <v>-42900</v>
      </c>
      <c r="N69" s="819">
        <v>0</v>
      </c>
      <c r="O69" s="677">
        <v>0</v>
      </c>
      <c r="P69" s="549">
        <v>-44816</v>
      </c>
      <c r="Q69" s="819">
        <v>-87716</v>
      </c>
      <c r="R69" s="677">
        <v>0</v>
      </c>
      <c r="S69" s="671">
        <v>185491</v>
      </c>
      <c r="T69" s="671">
        <v>0</v>
      </c>
      <c r="U69" s="817">
        <v>185491</v>
      </c>
      <c r="V69" s="682">
        <v>0</v>
      </c>
      <c r="W69" s="828">
        <v>2015</v>
      </c>
      <c r="X69" s="686">
        <v>2015</v>
      </c>
      <c r="Y69" s="671">
        <v>1124439</v>
      </c>
      <c r="Z69" s="596">
        <v>92700</v>
      </c>
      <c r="AA69" s="615">
        <f t="shared" si="0"/>
        <v>287.88819875776397</v>
      </c>
      <c r="AB69" s="678"/>
      <c r="AC69" s="678">
        <v>0</v>
      </c>
      <c r="AD69" s="678">
        <v>0</v>
      </c>
      <c r="AE69" s="678">
        <v>0</v>
      </c>
      <c r="AF69" s="678"/>
      <c r="AG69" s="594"/>
      <c r="AH69" s="2">
        <v>3.07</v>
      </c>
      <c r="AI69" s="486">
        <v>17400</v>
      </c>
      <c r="AJ69" s="594">
        <v>19443.62</v>
      </c>
      <c r="AK69" s="695">
        <v>0</v>
      </c>
      <c r="AL69" s="2">
        <v>3.96</v>
      </c>
      <c r="AM69" s="486">
        <v>27000</v>
      </c>
      <c r="AN69" s="594">
        <v>26309.21</v>
      </c>
      <c r="AO69" s="695">
        <v>1</v>
      </c>
      <c r="AP69" s="2">
        <v>3.48</v>
      </c>
      <c r="AQ69" s="486">
        <v>10000</v>
      </c>
      <c r="AR69" s="594">
        <v>25314.080000000002</v>
      </c>
      <c r="AS69" s="486">
        <v>600</v>
      </c>
      <c r="AT69" s="594">
        <v>2901.99</v>
      </c>
      <c r="AU69" s="695">
        <v>1</v>
      </c>
      <c r="AV69" s="776">
        <v>2200</v>
      </c>
      <c r="AW69" s="408">
        <v>2034.01</v>
      </c>
      <c r="AX69" s="776">
        <v>0</v>
      </c>
      <c r="AY69" s="408">
        <v>0</v>
      </c>
      <c r="AZ69" s="776">
        <v>0</v>
      </c>
      <c r="BA69" s="408">
        <v>0</v>
      </c>
      <c r="BB69" s="776">
        <v>0</v>
      </c>
      <c r="BC69" s="408">
        <v>0</v>
      </c>
      <c r="BD69" s="776">
        <v>0</v>
      </c>
      <c r="BE69" s="408">
        <v>0</v>
      </c>
      <c r="BF69" s="408"/>
      <c r="BG69" s="408"/>
      <c r="BH69" s="408">
        <v>14700</v>
      </c>
      <c r="BI69" s="408"/>
      <c r="BJ69" s="408">
        <v>73100.92</v>
      </c>
      <c r="BK69" s="471">
        <v>73100.92</v>
      </c>
      <c r="BL69" s="408"/>
      <c r="BM69" s="408"/>
      <c r="BN69" s="777">
        <v>2.9899999999999999E-2</v>
      </c>
      <c r="BO69" s="408">
        <v>50700</v>
      </c>
      <c r="BP69" s="777">
        <v>2.7467507629704985E-2</v>
      </c>
      <c r="BQ69" s="776">
        <v>13500.28</v>
      </c>
      <c r="BR69" s="410">
        <v>0</v>
      </c>
      <c r="BS69" s="410">
        <v>1</v>
      </c>
      <c r="BT69" s="410">
        <v>1</v>
      </c>
      <c r="BU69" s="410">
        <v>1</v>
      </c>
      <c r="BV69" s="410">
        <v>0</v>
      </c>
      <c r="BW69" s="410">
        <v>1</v>
      </c>
      <c r="BX69" s="410">
        <v>0</v>
      </c>
      <c r="BY69" s="408">
        <v>37400</v>
      </c>
      <c r="BZ69" s="777" t="s">
        <v>208</v>
      </c>
      <c r="CA69" s="408">
        <v>39200</v>
      </c>
      <c r="CB69" s="777">
        <v>5.0299999999999997E-2</v>
      </c>
      <c r="CC69" s="408">
        <v>45500</v>
      </c>
      <c r="CD69" s="777" t="s">
        <v>208</v>
      </c>
      <c r="CE69" s="408">
        <v>41300</v>
      </c>
      <c r="CF69" s="777">
        <v>3.0800000000000001E-2</v>
      </c>
      <c r="CG69" s="408">
        <v>45000</v>
      </c>
      <c r="CH69" s="777">
        <v>2.01E-2</v>
      </c>
      <c r="CI69" s="408">
        <v>43800</v>
      </c>
      <c r="CJ69" s="777">
        <v>0.1293</v>
      </c>
      <c r="CK69" s="408">
        <v>46900</v>
      </c>
      <c r="CL69" s="408">
        <v>17.89</v>
      </c>
      <c r="CM69" s="777" t="s">
        <v>208</v>
      </c>
    </row>
    <row r="70" spans="1:91">
      <c r="A70" s="582">
        <v>13073041</v>
      </c>
      <c r="B70" s="582">
        <v>5358</v>
      </c>
      <c r="C70" s="582" t="s">
        <v>91</v>
      </c>
      <c r="D70" s="592">
        <v>483</v>
      </c>
      <c r="E70" s="592">
        <v>11200</v>
      </c>
      <c r="F70" s="596">
        <v>11200</v>
      </c>
      <c r="G70" s="817">
        <v>0</v>
      </c>
      <c r="H70" s="817">
        <v>28500</v>
      </c>
      <c r="I70" s="817">
        <v>-17300</v>
      </c>
      <c r="J70" s="676">
        <v>0</v>
      </c>
      <c r="K70" s="678">
        <v>0</v>
      </c>
      <c r="L70" s="547">
        <v>-9300</v>
      </c>
      <c r="M70" s="549">
        <v>-9300</v>
      </c>
      <c r="N70" s="819">
        <v>0</v>
      </c>
      <c r="O70" s="677">
        <v>0</v>
      </c>
      <c r="P70" s="549">
        <v>-527061</v>
      </c>
      <c r="Q70" s="819">
        <v>-536361</v>
      </c>
      <c r="R70" s="677">
        <v>0</v>
      </c>
      <c r="S70" s="671">
        <v>-204525</v>
      </c>
      <c r="T70" s="736" t="s">
        <v>208</v>
      </c>
      <c r="U70" s="817">
        <v>-204525</v>
      </c>
      <c r="V70" s="682">
        <v>0</v>
      </c>
      <c r="W70" s="828">
        <v>2016</v>
      </c>
      <c r="X70" s="686">
        <v>2016</v>
      </c>
      <c r="Y70" s="671">
        <v>395989</v>
      </c>
      <c r="Z70" s="596">
        <v>238589</v>
      </c>
      <c r="AA70" s="615">
        <f t="shared" si="0"/>
        <v>493.97308488612839</v>
      </c>
      <c r="AB70" s="678"/>
      <c r="AC70" s="678">
        <v>0</v>
      </c>
      <c r="AD70" s="678">
        <v>0</v>
      </c>
      <c r="AE70" s="678">
        <v>0</v>
      </c>
      <c r="AF70" s="678"/>
      <c r="AG70" s="594"/>
      <c r="AH70" s="2">
        <v>3.25</v>
      </c>
      <c r="AI70" s="486">
        <v>19800</v>
      </c>
      <c r="AJ70" s="594">
        <v>21080.62</v>
      </c>
      <c r="AK70" s="695">
        <v>0</v>
      </c>
      <c r="AL70" s="2">
        <v>4.0999999999999996</v>
      </c>
      <c r="AM70" s="486">
        <v>32900</v>
      </c>
      <c r="AN70" s="594">
        <v>32024.95</v>
      </c>
      <c r="AO70" s="695">
        <v>1</v>
      </c>
      <c r="AP70" s="2">
        <v>3.66</v>
      </c>
      <c r="AQ70" s="486">
        <v>30000</v>
      </c>
      <c r="AR70" s="594">
        <v>-6295.82</v>
      </c>
      <c r="AS70" s="486">
        <v>2900</v>
      </c>
      <c r="AT70" s="594">
        <v>2899.73</v>
      </c>
      <c r="AU70" s="695">
        <v>1</v>
      </c>
      <c r="AV70" s="776">
        <v>4700</v>
      </c>
      <c r="AW70" s="408">
        <v>3967.8</v>
      </c>
      <c r="AX70" s="776">
        <v>0</v>
      </c>
      <c r="AY70" s="408">
        <v>0</v>
      </c>
      <c r="AZ70" s="776">
        <v>0</v>
      </c>
      <c r="BA70" s="408">
        <v>0</v>
      </c>
      <c r="BB70" s="776">
        <v>0</v>
      </c>
      <c r="BC70" s="408">
        <v>0</v>
      </c>
      <c r="BD70" s="776">
        <v>0</v>
      </c>
      <c r="BE70" s="408">
        <v>0</v>
      </c>
      <c r="BF70" s="408"/>
      <c r="BG70" s="408"/>
      <c r="BH70" s="408">
        <v>27500</v>
      </c>
      <c r="BI70" s="408"/>
      <c r="BJ70" s="408">
        <v>50777.55</v>
      </c>
      <c r="BK70" s="471">
        <v>50777.55</v>
      </c>
      <c r="BL70" s="408"/>
      <c r="BM70" s="408"/>
      <c r="BN70" s="777">
        <v>4.2000000000000003E-2</v>
      </c>
      <c r="BO70" s="408">
        <v>71200</v>
      </c>
      <c r="BP70" s="777">
        <v>4.4255620463798905E-2</v>
      </c>
      <c r="BQ70" s="776">
        <v>25200</v>
      </c>
      <c r="BR70" s="410">
        <v>0</v>
      </c>
      <c r="BS70" s="410">
        <v>1</v>
      </c>
      <c r="BT70" s="410">
        <v>0</v>
      </c>
      <c r="BU70" s="410">
        <v>1</v>
      </c>
      <c r="BV70" s="410">
        <v>1</v>
      </c>
      <c r="BW70" s="410">
        <v>0</v>
      </c>
      <c r="BX70" s="410">
        <v>0</v>
      </c>
      <c r="BY70" s="408">
        <v>53800</v>
      </c>
      <c r="BZ70" s="777" t="s">
        <v>208</v>
      </c>
      <c r="CA70" s="408">
        <v>53900</v>
      </c>
      <c r="CB70" s="777">
        <v>2.7E-2</v>
      </c>
      <c r="CC70" s="408">
        <v>62900</v>
      </c>
      <c r="CD70" s="777" t="s">
        <v>208</v>
      </c>
      <c r="CE70" s="408">
        <v>60700</v>
      </c>
      <c r="CF70" s="777">
        <v>0.04</v>
      </c>
      <c r="CG70" s="408">
        <v>65700</v>
      </c>
      <c r="CH70" s="777">
        <v>2.29E-2</v>
      </c>
      <c r="CI70" s="408">
        <v>78600</v>
      </c>
      <c r="CJ70" s="777">
        <v>2.0299999999999999E-2</v>
      </c>
      <c r="CK70" s="408">
        <v>76900</v>
      </c>
      <c r="CL70" s="408">
        <v>17.89</v>
      </c>
      <c r="CM70" s="777" t="s">
        <v>208</v>
      </c>
    </row>
    <row r="71" spans="1:91">
      <c r="A71" s="582">
        <v>13073047</v>
      </c>
      <c r="B71" s="582">
        <v>5358</v>
      </c>
      <c r="C71" s="582" t="s">
        <v>92</v>
      </c>
      <c r="D71" s="592">
        <v>311</v>
      </c>
      <c r="E71" s="592">
        <v>-21500</v>
      </c>
      <c r="F71" s="596">
        <v>-21500</v>
      </c>
      <c r="G71" s="817">
        <v>0</v>
      </c>
      <c r="H71" s="817">
        <v>0</v>
      </c>
      <c r="I71" s="817">
        <v>-21500</v>
      </c>
      <c r="J71" s="676">
        <v>0</v>
      </c>
      <c r="K71" s="678">
        <v>0</v>
      </c>
      <c r="L71" s="547">
        <v>-28000</v>
      </c>
      <c r="M71" s="549">
        <v>-28000</v>
      </c>
      <c r="N71" s="819">
        <v>0</v>
      </c>
      <c r="O71" s="677">
        <v>0</v>
      </c>
      <c r="P71" s="549">
        <v>-312410</v>
      </c>
      <c r="Q71" s="819">
        <v>-340410</v>
      </c>
      <c r="R71" s="677">
        <v>0</v>
      </c>
      <c r="S71" s="671">
        <v>72582</v>
      </c>
      <c r="T71" s="736" t="s">
        <v>208</v>
      </c>
      <c r="U71" s="817">
        <v>72582</v>
      </c>
      <c r="V71" s="682">
        <v>0</v>
      </c>
      <c r="W71" s="828">
        <v>2015</v>
      </c>
      <c r="X71" s="686">
        <v>2015</v>
      </c>
      <c r="Y71" s="671">
        <v>250270</v>
      </c>
      <c r="Z71" s="596">
        <v>0</v>
      </c>
      <c r="AA71" s="615">
        <f t="shared" ref="AA71:AA111" si="16">Z71/D71</f>
        <v>0</v>
      </c>
      <c r="AB71" s="678"/>
      <c r="AC71" s="678">
        <v>0</v>
      </c>
      <c r="AD71" s="678">
        <v>0</v>
      </c>
      <c r="AE71" s="678">
        <v>0</v>
      </c>
      <c r="AF71" s="678"/>
      <c r="AG71" s="594"/>
      <c r="AH71" s="2">
        <v>3.2</v>
      </c>
      <c r="AI71" s="486">
        <v>13900</v>
      </c>
      <c r="AJ71" s="594">
        <v>14018.03</v>
      </c>
      <c r="AK71" s="695">
        <v>0</v>
      </c>
      <c r="AL71" s="2">
        <v>3.8</v>
      </c>
      <c r="AM71" s="486">
        <v>38000</v>
      </c>
      <c r="AN71" s="594">
        <v>24231.85</v>
      </c>
      <c r="AO71" s="695">
        <v>1</v>
      </c>
      <c r="AP71" s="2">
        <v>3.5</v>
      </c>
      <c r="AQ71" s="486">
        <v>12500</v>
      </c>
      <c r="AR71" s="594">
        <v>10954.18</v>
      </c>
      <c r="AS71" s="486">
        <v>1300</v>
      </c>
      <c r="AT71" s="594">
        <v>664.5</v>
      </c>
      <c r="AU71" s="695">
        <v>1</v>
      </c>
      <c r="AV71" s="776">
        <v>3000</v>
      </c>
      <c r="AW71" s="408">
        <v>2841.92</v>
      </c>
      <c r="AX71" s="776">
        <v>0</v>
      </c>
      <c r="AY71" s="408">
        <v>0</v>
      </c>
      <c r="AZ71" s="776">
        <v>0</v>
      </c>
      <c r="BA71" s="408">
        <v>0</v>
      </c>
      <c r="BB71" s="776">
        <v>0</v>
      </c>
      <c r="BC71" s="408">
        <v>0</v>
      </c>
      <c r="BD71" s="776">
        <v>0</v>
      </c>
      <c r="BE71" s="408">
        <v>0</v>
      </c>
      <c r="BF71" s="408"/>
      <c r="BG71" s="408"/>
      <c r="BH71" s="408">
        <v>13100</v>
      </c>
      <c r="BI71" s="408"/>
      <c r="BJ71" s="408">
        <v>52045.979999999996</v>
      </c>
      <c r="BK71" s="471">
        <v>52045.979999999996</v>
      </c>
      <c r="BL71" s="408"/>
      <c r="BM71" s="408"/>
      <c r="BN71" s="777">
        <v>2.8299999999999999E-2</v>
      </c>
      <c r="BO71" s="408">
        <v>48000</v>
      </c>
      <c r="BP71" s="777">
        <v>5.32384133611691E-2</v>
      </c>
      <c r="BQ71" s="776">
        <v>20400.96</v>
      </c>
      <c r="BR71" s="410">
        <v>0</v>
      </c>
      <c r="BS71" s="410">
        <v>0</v>
      </c>
      <c r="BT71" s="410">
        <v>0</v>
      </c>
      <c r="BU71" s="410">
        <v>0</v>
      </c>
      <c r="BV71" s="410">
        <v>0</v>
      </c>
      <c r="BW71" s="410">
        <v>0</v>
      </c>
      <c r="BX71" s="410">
        <v>0</v>
      </c>
      <c r="BY71" s="408">
        <v>36400</v>
      </c>
      <c r="BZ71" s="777" t="s">
        <v>208</v>
      </c>
      <c r="CA71" s="408">
        <v>38500</v>
      </c>
      <c r="CB71" s="777">
        <v>5.1200000000000002E-2</v>
      </c>
      <c r="CC71" s="408">
        <v>38000</v>
      </c>
      <c r="CD71" s="777" t="s">
        <v>208</v>
      </c>
      <c r="CE71" s="408">
        <v>39400</v>
      </c>
      <c r="CF71" s="777">
        <v>4.1500000000000002E-2</v>
      </c>
      <c r="CG71" s="408">
        <v>40200</v>
      </c>
      <c r="CH71" s="777">
        <v>4.24E-2</v>
      </c>
      <c r="CI71" s="408">
        <v>43900</v>
      </c>
      <c r="CJ71" s="777">
        <v>4.7100000000000003E-2</v>
      </c>
      <c r="CK71" s="408">
        <v>43500</v>
      </c>
      <c r="CL71" s="408">
        <v>17.89</v>
      </c>
      <c r="CM71" s="777" t="s">
        <v>208</v>
      </c>
    </row>
    <row r="72" spans="1:91">
      <c r="A72" s="582">
        <v>13073054</v>
      </c>
      <c r="B72" s="582">
        <v>5358</v>
      </c>
      <c r="C72" s="582" t="s">
        <v>93</v>
      </c>
      <c r="D72" s="592">
        <v>822</v>
      </c>
      <c r="E72" s="592">
        <v>-395800</v>
      </c>
      <c r="F72" s="596">
        <v>-395800</v>
      </c>
      <c r="G72" s="817">
        <v>0</v>
      </c>
      <c r="H72" s="817">
        <v>0</v>
      </c>
      <c r="I72" s="817">
        <v>-395800</v>
      </c>
      <c r="J72" s="676">
        <v>0</v>
      </c>
      <c r="K72" s="678">
        <v>1</v>
      </c>
      <c r="L72" s="547">
        <v>-175300</v>
      </c>
      <c r="M72" s="549">
        <v>-175300</v>
      </c>
      <c r="N72" s="819">
        <v>0</v>
      </c>
      <c r="O72" s="677">
        <v>0</v>
      </c>
      <c r="P72" s="549">
        <v>550322</v>
      </c>
      <c r="Q72" s="819">
        <v>375022</v>
      </c>
      <c r="R72" s="677">
        <v>1</v>
      </c>
      <c r="S72" s="671">
        <v>2175911</v>
      </c>
      <c r="T72" s="736" t="s">
        <v>208</v>
      </c>
      <c r="U72" s="817">
        <v>2175911</v>
      </c>
      <c r="V72" s="682">
        <v>0</v>
      </c>
      <c r="W72" s="828">
        <v>2014</v>
      </c>
      <c r="X72" s="686">
        <v>2014</v>
      </c>
      <c r="Y72" s="671">
        <v>6169649</v>
      </c>
      <c r="Z72" s="596">
        <v>0</v>
      </c>
      <c r="AA72" s="615">
        <f t="shared" si="16"/>
        <v>0</v>
      </c>
      <c r="AB72" s="678"/>
      <c r="AC72" s="678">
        <v>0</v>
      </c>
      <c r="AD72" s="678">
        <v>0</v>
      </c>
      <c r="AE72" s="678">
        <v>0</v>
      </c>
      <c r="AF72" s="678"/>
      <c r="AG72" s="594"/>
      <c r="AH72" s="2">
        <v>3</v>
      </c>
      <c r="AI72" s="486">
        <v>13700</v>
      </c>
      <c r="AJ72" s="594">
        <v>15345.32</v>
      </c>
      <c r="AK72" s="695">
        <v>1</v>
      </c>
      <c r="AL72" s="2">
        <v>3.8</v>
      </c>
      <c r="AM72" s="486">
        <v>186400</v>
      </c>
      <c r="AN72" s="594">
        <v>186307.72</v>
      </c>
      <c r="AO72" s="695">
        <v>1</v>
      </c>
      <c r="AP72" s="2">
        <v>3.5</v>
      </c>
      <c r="AQ72" s="486">
        <v>875000</v>
      </c>
      <c r="AR72" s="594">
        <v>859617.34</v>
      </c>
      <c r="AS72" s="486">
        <v>87500</v>
      </c>
      <c r="AT72" s="594">
        <v>98463</v>
      </c>
      <c r="AU72" s="695">
        <v>1</v>
      </c>
      <c r="AV72" s="776">
        <v>3000</v>
      </c>
      <c r="AW72" s="408">
        <v>3163.46</v>
      </c>
      <c r="AX72" s="776">
        <v>0</v>
      </c>
      <c r="AY72" s="408">
        <v>0</v>
      </c>
      <c r="AZ72" s="776">
        <v>0</v>
      </c>
      <c r="BA72" s="408">
        <v>0</v>
      </c>
      <c r="BB72" s="776">
        <v>0</v>
      </c>
      <c r="BC72" s="408">
        <v>0</v>
      </c>
      <c r="BD72" s="776">
        <v>0</v>
      </c>
      <c r="BE72" s="408">
        <v>0</v>
      </c>
      <c r="BF72" s="408"/>
      <c r="BG72" s="408"/>
      <c r="BH72" s="408">
        <v>31900</v>
      </c>
      <c r="BI72" s="408"/>
      <c r="BJ72" s="408">
        <v>1064433.8399999999</v>
      </c>
      <c r="BK72" s="471">
        <v>1064433.8399999999</v>
      </c>
      <c r="BL72" s="408"/>
      <c r="BM72" s="408"/>
      <c r="BN72" s="777">
        <v>0.15190000000000001</v>
      </c>
      <c r="BO72" s="408">
        <v>257600</v>
      </c>
      <c r="BP72" s="777">
        <v>2.274684724689165E-2</v>
      </c>
      <c r="BQ72" s="776">
        <v>46103.31</v>
      </c>
      <c r="BR72" s="410">
        <v>1</v>
      </c>
      <c r="BS72" s="410">
        <v>1</v>
      </c>
      <c r="BT72" s="410">
        <v>1</v>
      </c>
      <c r="BU72" s="410">
        <v>1</v>
      </c>
      <c r="BV72" s="410">
        <v>1</v>
      </c>
      <c r="BW72" s="410">
        <v>1</v>
      </c>
      <c r="BX72" s="410">
        <v>0</v>
      </c>
      <c r="BY72" s="408">
        <v>198100</v>
      </c>
      <c r="BZ72" s="777" t="s">
        <v>208</v>
      </c>
      <c r="CA72" s="408">
        <v>227100</v>
      </c>
      <c r="CB72" s="777">
        <v>2.24E-2</v>
      </c>
      <c r="CC72" s="408">
        <v>210500</v>
      </c>
      <c r="CD72" s="777" t="s">
        <v>208</v>
      </c>
      <c r="CE72" s="408">
        <v>237400</v>
      </c>
      <c r="CF72" s="777">
        <v>2.1600000000000001E-2</v>
      </c>
      <c r="CG72" s="408">
        <v>228400</v>
      </c>
      <c r="CH72" s="777">
        <v>3.9600000000000003E-2</v>
      </c>
      <c r="CI72" s="408">
        <v>260100</v>
      </c>
      <c r="CJ72" s="777">
        <v>1.8100000000000002E-2</v>
      </c>
      <c r="CK72" s="408">
        <v>268500</v>
      </c>
      <c r="CL72" s="408">
        <v>17.89</v>
      </c>
      <c r="CM72" s="777" t="s">
        <v>208</v>
      </c>
    </row>
    <row r="73" spans="1:91">
      <c r="A73" s="582">
        <v>13073058</v>
      </c>
      <c r="B73" s="582">
        <v>5358</v>
      </c>
      <c r="C73" s="582" t="s">
        <v>94</v>
      </c>
      <c r="D73" s="592">
        <v>321</v>
      </c>
      <c r="E73" s="592">
        <v>-40700</v>
      </c>
      <c r="F73" s="596">
        <v>-40700</v>
      </c>
      <c r="G73" s="817">
        <v>0</v>
      </c>
      <c r="H73" s="817">
        <v>3100</v>
      </c>
      <c r="I73" s="817">
        <v>-43800</v>
      </c>
      <c r="J73" s="676">
        <v>0</v>
      </c>
      <c r="K73" s="678">
        <v>0</v>
      </c>
      <c r="L73" s="547">
        <v>-68500</v>
      </c>
      <c r="M73" s="549">
        <v>-68500</v>
      </c>
      <c r="N73" s="819">
        <v>0</v>
      </c>
      <c r="O73" s="677">
        <v>0</v>
      </c>
      <c r="P73" s="549">
        <v>-171041</v>
      </c>
      <c r="Q73" s="819">
        <v>-239541</v>
      </c>
      <c r="R73" s="677">
        <v>0</v>
      </c>
      <c r="S73" s="671">
        <v>11540</v>
      </c>
      <c r="T73" s="736" t="s">
        <v>208</v>
      </c>
      <c r="U73" s="817">
        <v>11540</v>
      </c>
      <c r="V73" s="682">
        <v>0</v>
      </c>
      <c r="W73" s="828">
        <v>2015</v>
      </c>
      <c r="X73" s="686">
        <v>2015</v>
      </c>
      <c r="Y73" s="671">
        <v>759262</v>
      </c>
      <c r="Z73" s="596">
        <v>3</v>
      </c>
      <c r="AA73" s="615">
        <f t="shared" si="16"/>
        <v>9.3457943925233638E-3</v>
      </c>
      <c r="AB73" s="678"/>
      <c r="AC73" s="678">
        <v>0</v>
      </c>
      <c r="AD73" s="678">
        <v>0</v>
      </c>
      <c r="AE73" s="678">
        <v>0</v>
      </c>
      <c r="AF73" s="678"/>
      <c r="AG73" s="594"/>
      <c r="AH73" s="2">
        <v>3.1</v>
      </c>
      <c r="AI73" s="486">
        <v>18100</v>
      </c>
      <c r="AJ73" s="594">
        <v>13734.25</v>
      </c>
      <c r="AK73" s="695">
        <v>0</v>
      </c>
      <c r="AL73" s="2">
        <v>3.96</v>
      </c>
      <c r="AM73" s="486">
        <v>24500</v>
      </c>
      <c r="AN73" s="594">
        <v>24377.119999999999</v>
      </c>
      <c r="AO73" s="695">
        <v>1</v>
      </c>
      <c r="AP73" s="2">
        <v>3.48</v>
      </c>
      <c r="AQ73" s="486">
        <v>5000</v>
      </c>
      <c r="AR73" s="594">
        <v>6988.57</v>
      </c>
      <c r="AS73" s="486">
        <v>500</v>
      </c>
      <c r="AT73" s="594">
        <v>963.51</v>
      </c>
      <c r="AU73" s="695">
        <v>1</v>
      </c>
      <c r="AV73" s="776">
        <v>2200</v>
      </c>
      <c r="AW73" s="408">
        <v>2508.6999999999998</v>
      </c>
      <c r="AX73" s="776">
        <v>0</v>
      </c>
      <c r="AY73" s="408">
        <v>0</v>
      </c>
      <c r="AZ73" s="776">
        <v>4100</v>
      </c>
      <c r="BA73" s="408">
        <v>3750</v>
      </c>
      <c r="BB73" s="776">
        <v>0</v>
      </c>
      <c r="BC73" s="408">
        <v>0</v>
      </c>
      <c r="BD73" s="776">
        <v>0</v>
      </c>
      <c r="BE73" s="408">
        <v>0</v>
      </c>
      <c r="BF73" s="408"/>
      <c r="BG73" s="408"/>
      <c r="BH73" s="408">
        <v>18700</v>
      </c>
      <c r="BI73" s="408"/>
      <c r="BJ73" s="408">
        <v>51358.639999999992</v>
      </c>
      <c r="BK73" s="471">
        <v>51358.639999999992</v>
      </c>
      <c r="BL73" s="408"/>
      <c r="BM73" s="408"/>
      <c r="BN73" s="777">
        <v>2.8899999999999999E-2</v>
      </c>
      <c r="BO73" s="408">
        <v>49100</v>
      </c>
      <c r="BP73" s="777">
        <v>7.9513374862587027E-2</v>
      </c>
      <c r="BQ73" s="776">
        <v>43398.400000000001</v>
      </c>
      <c r="BR73" s="410">
        <v>0</v>
      </c>
      <c r="BS73" s="410">
        <v>0</v>
      </c>
      <c r="BT73" s="410">
        <v>0</v>
      </c>
      <c r="BU73" s="410">
        <v>0</v>
      </c>
      <c r="BV73" s="410">
        <v>0</v>
      </c>
      <c r="BW73" s="410">
        <v>1</v>
      </c>
      <c r="BX73" s="410">
        <v>0</v>
      </c>
      <c r="BY73" s="408">
        <v>38400</v>
      </c>
      <c r="BZ73" s="777" t="s">
        <v>208</v>
      </c>
      <c r="CA73" s="408">
        <v>42200</v>
      </c>
      <c r="CB73" s="777">
        <v>2.4E-2</v>
      </c>
      <c r="CC73" s="408">
        <v>39400</v>
      </c>
      <c r="CD73" s="777" t="s">
        <v>208</v>
      </c>
      <c r="CE73" s="408">
        <v>39800</v>
      </c>
      <c r="CF73" s="777">
        <v>6.2E-2</v>
      </c>
      <c r="CG73" s="408">
        <v>42900</v>
      </c>
      <c r="CH73" s="777">
        <v>3.0499999999999999E-2</v>
      </c>
      <c r="CI73" s="408">
        <v>43200</v>
      </c>
      <c r="CJ73" s="777">
        <v>2.7300000000000001E-2</v>
      </c>
      <c r="CK73" s="408">
        <v>45200</v>
      </c>
      <c r="CL73" s="408">
        <v>17.89</v>
      </c>
      <c r="CM73" s="777" t="s">
        <v>208</v>
      </c>
    </row>
    <row r="74" spans="1:91">
      <c r="A74" s="582">
        <v>13073060</v>
      </c>
      <c r="B74" s="582">
        <v>5358</v>
      </c>
      <c r="C74" s="582" t="s">
        <v>95</v>
      </c>
      <c r="D74" s="592">
        <v>1848</v>
      </c>
      <c r="E74" s="592">
        <v>149100</v>
      </c>
      <c r="F74" s="596">
        <v>149100</v>
      </c>
      <c r="G74" s="817">
        <v>0</v>
      </c>
      <c r="H74" s="817">
        <v>16200</v>
      </c>
      <c r="I74" s="817">
        <v>132900</v>
      </c>
      <c r="J74" s="676">
        <v>1</v>
      </c>
      <c r="K74" s="678">
        <v>1</v>
      </c>
      <c r="L74" s="547">
        <v>4500</v>
      </c>
      <c r="M74" s="549">
        <v>4500</v>
      </c>
      <c r="N74" s="819">
        <v>0</v>
      </c>
      <c r="O74" s="677">
        <v>1</v>
      </c>
      <c r="P74" s="549">
        <v>-175374</v>
      </c>
      <c r="Q74" s="819">
        <v>-170874</v>
      </c>
      <c r="R74" s="677">
        <v>0</v>
      </c>
      <c r="S74" s="671">
        <v>1380387</v>
      </c>
      <c r="T74" s="736" t="s">
        <v>208</v>
      </c>
      <c r="U74" s="817">
        <v>1380387</v>
      </c>
      <c r="V74" s="682">
        <v>0</v>
      </c>
      <c r="W74" s="828">
        <v>2014</v>
      </c>
      <c r="X74" s="686">
        <v>2014</v>
      </c>
      <c r="Y74" s="671">
        <v>7511124</v>
      </c>
      <c r="Z74" s="596">
        <v>-60</v>
      </c>
      <c r="AA74" s="615">
        <f t="shared" si="16"/>
        <v>-3.2467532467532464E-2</v>
      </c>
      <c r="AB74" s="678"/>
      <c r="AC74" s="678">
        <v>0</v>
      </c>
      <c r="AD74" s="678">
        <v>0</v>
      </c>
      <c r="AE74" s="678">
        <v>0</v>
      </c>
      <c r="AF74" s="678"/>
      <c r="AG74" s="594"/>
      <c r="AH74" s="2">
        <v>3.25</v>
      </c>
      <c r="AI74" s="486">
        <v>41000</v>
      </c>
      <c r="AJ74" s="594">
        <v>53148.9</v>
      </c>
      <c r="AK74" s="695">
        <v>0</v>
      </c>
      <c r="AL74" s="2">
        <v>3.65</v>
      </c>
      <c r="AM74" s="486">
        <v>147000</v>
      </c>
      <c r="AN74" s="594">
        <v>148976.62</v>
      </c>
      <c r="AO74" s="695">
        <v>1</v>
      </c>
      <c r="AP74" s="2">
        <v>3.3</v>
      </c>
      <c r="AQ74" s="486">
        <v>400000</v>
      </c>
      <c r="AR74" s="594">
        <v>292101.03000000003</v>
      </c>
      <c r="AS74" s="486">
        <v>35400</v>
      </c>
      <c r="AT74" s="594">
        <v>38524.6</v>
      </c>
      <c r="AU74" s="695">
        <v>1</v>
      </c>
      <c r="AV74" s="776">
        <v>11600</v>
      </c>
      <c r="AW74" s="408">
        <v>12545.33</v>
      </c>
      <c r="AX74" s="776">
        <v>0</v>
      </c>
      <c r="AY74" s="408">
        <v>0</v>
      </c>
      <c r="AZ74" s="776">
        <v>0</v>
      </c>
      <c r="BA74" s="408">
        <v>0</v>
      </c>
      <c r="BB74" s="776">
        <v>0</v>
      </c>
      <c r="BC74" s="408">
        <v>0</v>
      </c>
      <c r="BD74" s="776">
        <v>0</v>
      </c>
      <c r="BE74" s="408">
        <v>0</v>
      </c>
      <c r="BF74" s="408"/>
      <c r="BG74" s="408"/>
      <c r="BH74" s="408">
        <v>100000</v>
      </c>
      <c r="BI74" s="408"/>
      <c r="BJ74" s="408">
        <v>506771.88000000006</v>
      </c>
      <c r="BK74" s="471">
        <v>506771.88000000006</v>
      </c>
      <c r="BL74" s="408"/>
      <c r="BM74" s="408"/>
      <c r="BN74" s="777">
        <v>0.1774</v>
      </c>
      <c r="BO74" s="408">
        <v>300900</v>
      </c>
      <c r="BP74" s="777">
        <v>2.6914522256469068E-2</v>
      </c>
      <c r="BQ74" s="776">
        <v>75096.899999999994</v>
      </c>
      <c r="BR74" s="410">
        <v>1</v>
      </c>
      <c r="BS74" s="410">
        <v>1</v>
      </c>
      <c r="BT74" s="410">
        <v>0</v>
      </c>
      <c r="BU74" s="410">
        <v>1</v>
      </c>
      <c r="BV74" s="410">
        <v>1</v>
      </c>
      <c r="BW74" s="410">
        <v>1</v>
      </c>
      <c r="BX74" s="410">
        <v>0</v>
      </c>
      <c r="BY74" s="408">
        <v>230000</v>
      </c>
      <c r="BZ74" s="777" t="s">
        <v>208</v>
      </c>
      <c r="CA74" s="408">
        <v>235400</v>
      </c>
      <c r="CB74" s="777">
        <v>1.5299999999999999E-2</v>
      </c>
      <c r="CC74" s="408">
        <v>247000</v>
      </c>
      <c r="CD74" s="777" t="s">
        <v>208</v>
      </c>
      <c r="CE74" s="408">
        <v>252000</v>
      </c>
      <c r="CF74" s="777">
        <v>6.0299999999999999E-2</v>
      </c>
      <c r="CG74" s="408">
        <v>239600</v>
      </c>
      <c r="CH74" s="777">
        <v>4.2999999999999997E-2</v>
      </c>
      <c r="CI74" s="408">
        <v>306400</v>
      </c>
      <c r="CJ74" s="777">
        <v>1.4800000000000001E-2</v>
      </c>
      <c r="CK74" s="408">
        <v>268600</v>
      </c>
      <c r="CL74" s="408">
        <v>17.89</v>
      </c>
      <c r="CM74" s="777" t="s">
        <v>208</v>
      </c>
    </row>
    <row r="75" spans="1:91">
      <c r="A75" s="582">
        <v>13073061</v>
      </c>
      <c r="B75" s="582">
        <v>5358</v>
      </c>
      <c r="C75" s="582" t="s">
        <v>96</v>
      </c>
      <c r="D75" s="592">
        <v>818</v>
      </c>
      <c r="E75" s="592">
        <v>-205700</v>
      </c>
      <c r="F75" s="596">
        <v>-205700</v>
      </c>
      <c r="G75" s="817">
        <v>0</v>
      </c>
      <c r="H75" s="817">
        <v>0</v>
      </c>
      <c r="I75" s="817">
        <v>-205700</v>
      </c>
      <c r="J75" s="676">
        <v>0</v>
      </c>
      <c r="K75" s="678">
        <v>0</v>
      </c>
      <c r="L75" s="547">
        <v>-273900</v>
      </c>
      <c r="M75" s="549">
        <v>-273900</v>
      </c>
      <c r="N75" s="819">
        <v>0</v>
      </c>
      <c r="O75" s="677">
        <v>0</v>
      </c>
      <c r="P75" s="549">
        <v>-37345</v>
      </c>
      <c r="Q75" s="819">
        <v>-311245</v>
      </c>
      <c r="R75" s="677">
        <v>0</v>
      </c>
      <c r="S75" s="736" t="s">
        <v>208</v>
      </c>
      <c r="T75" s="736" t="s">
        <v>208</v>
      </c>
      <c r="U75" s="817">
        <v>0</v>
      </c>
      <c r="V75" s="682">
        <v>0</v>
      </c>
      <c r="W75" s="828">
        <v>2014</v>
      </c>
      <c r="X75" s="686">
        <v>2014</v>
      </c>
      <c r="Y75" s="671">
        <v>1283007</v>
      </c>
      <c r="Z75" s="596">
        <v>29000</v>
      </c>
      <c r="AA75" s="615">
        <f t="shared" si="16"/>
        <v>35.452322738386307</v>
      </c>
      <c r="AB75" s="678"/>
      <c r="AC75" s="678">
        <v>0</v>
      </c>
      <c r="AD75" s="678">
        <v>0</v>
      </c>
      <c r="AE75" s="678">
        <v>0</v>
      </c>
      <c r="AF75" s="678"/>
      <c r="AG75" s="594"/>
      <c r="AH75" s="2">
        <v>3.07</v>
      </c>
      <c r="AI75" s="486">
        <v>14400</v>
      </c>
      <c r="AJ75" s="594">
        <v>12705.91</v>
      </c>
      <c r="AK75" s="695">
        <v>0</v>
      </c>
      <c r="AL75" s="2">
        <v>3.96</v>
      </c>
      <c r="AM75" s="486">
        <v>60100</v>
      </c>
      <c r="AN75" s="594">
        <v>62169.33</v>
      </c>
      <c r="AO75" s="695">
        <v>1</v>
      </c>
      <c r="AP75" s="2">
        <v>3.48</v>
      </c>
      <c r="AQ75" s="486">
        <v>100000</v>
      </c>
      <c r="AR75" s="594">
        <v>88807.82</v>
      </c>
      <c r="AS75" s="486">
        <v>10100</v>
      </c>
      <c r="AT75" s="594">
        <v>14642.67</v>
      </c>
      <c r="AU75" s="695">
        <v>1</v>
      </c>
      <c r="AV75" s="776">
        <v>8500</v>
      </c>
      <c r="AW75" s="408">
        <v>8897.0400000000009</v>
      </c>
      <c r="AX75" s="776">
        <v>0</v>
      </c>
      <c r="AY75" s="408">
        <v>0</v>
      </c>
      <c r="AZ75" s="776">
        <v>0</v>
      </c>
      <c r="BA75" s="408">
        <v>0</v>
      </c>
      <c r="BB75" s="776">
        <v>0</v>
      </c>
      <c r="BC75" s="408">
        <v>0</v>
      </c>
      <c r="BD75" s="776">
        <v>0</v>
      </c>
      <c r="BE75" s="408">
        <v>0</v>
      </c>
      <c r="BF75" s="408"/>
      <c r="BG75" s="408"/>
      <c r="BH75" s="408">
        <v>46500</v>
      </c>
      <c r="BI75" s="408"/>
      <c r="BJ75" s="408">
        <v>172580.1</v>
      </c>
      <c r="BK75" s="471">
        <v>172580.1</v>
      </c>
      <c r="BL75" s="408"/>
      <c r="BM75" s="408"/>
      <c r="BN75" s="777">
        <v>7.9200000000000007E-2</v>
      </c>
      <c r="BO75" s="408">
        <v>134300</v>
      </c>
      <c r="BP75" s="777">
        <v>6.0344194229415907E-2</v>
      </c>
      <c r="BQ75" s="776">
        <v>68599.28</v>
      </c>
      <c r="BR75" s="410">
        <v>1</v>
      </c>
      <c r="BS75" s="410">
        <v>0</v>
      </c>
      <c r="BT75" s="410">
        <v>1</v>
      </c>
      <c r="BU75" s="410">
        <v>1</v>
      </c>
      <c r="BV75" s="410">
        <v>1</v>
      </c>
      <c r="BW75" s="410">
        <v>1</v>
      </c>
      <c r="BX75" s="410">
        <v>0</v>
      </c>
      <c r="BY75" s="408">
        <v>81700</v>
      </c>
      <c r="BZ75" s="777" t="s">
        <v>208</v>
      </c>
      <c r="CA75" s="408">
        <v>89200</v>
      </c>
      <c r="CB75" s="777">
        <v>4.7800000000000002E-2</v>
      </c>
      <c r="CC75" s="408">
        <v>89900</v>
      </c>
      <c r="CD75" s="777" t="s">
        <v>208</v>
      </c>
      <c r="CE75" s="408">
        <v>98000</v>
      </c>
      <c r="CF75" s="777">
        <v>3.3300000000000003E-2</v>
      </c>
      <c r="CG75" s="408">
        <v>108000</v>
      </c>
      <c r="CH75" s="777">
        <v>4.5100000000000001E-2</v>
      </c>
      <c r="CI75" s="408">
        <v>115300</v>
      </c>
      <c r="CJ75" s="777">
        <v>3.8899999999999997E-2</v>
      </c>
      <c r="CK75" s="408">
        <v>133100</v>
      </c>
      <c r="CL75" s="408">
        <v>17.89</v>
      </c>
      <c r="CM75" s="777" t="s">
        <v>208</v>
      </c>
    </row>
    <row r="76" spans="1:91">
      <c r="A76" s="582">
        <v>13073087</v>
      </c>
      <c r="B76" s="582">
        <v>5358</v>
      </c>
      <c r="C76" s="582" t="s">
        <v>97</v>
      </c>
      <c r="D76" s="592">
        <v>2637</v>
      </c>
      <c r="E76" s="592">
        <v>-225700</v>
      </c>
      <c r="F76" s="596">
        <v>-225700</v>
      </c>
      <c r="G76" s="817">
        <v>0</v>
      </c>
      <c r="H76" s="817">
        <v>70000</v>
      </c>
      <c r="I76" s="817">
        <v>-295700</v>
      </c>
      <c r="J76" s="676">
        <v>0</v>
      </c>
      <c r="K76" s="678">
        <v>0</v>
      </c>
      <c r="L76" s="547">
        <v>-223700</v>
      </c>
      <c r="M76" s="549">
        <v>-223700</v>
      </c>
      <c r="N76" s="819">
        <v>0</v>
      </c>
      <c r="O76" s="677">
        <v>0</v>
      </c>
      <c r="P76" s="549">
        <v>-482116</v>
      </c>
      <c r="Q76" s="819">
        <v>-705816</v>
      </c>
      <c r="R76" s="677">
        <v>0</v>
      </c>
      <c r="S76" s="671">
        <v>-763029</v>
      </c>
      <c r="T76" s="736" t="s">
        <v>208</v>
      </c>
      <c r="U76" s="817">
        <v>-763029</v>
      </c>
      <c r="V76" s="682">
        <v>0</v>
      </c>
      <c r="W76" s="828">
        <v>2015</v>
      </c>
      <c r="X76" s="686">
        <v>2015</v>
      </c>
      <c r="Y76" s="671">
        <v>3951898</v>
      </c>
      <c r="Z76" s="596">
        <v>454073</v>
      </c>
      <c r="AA76" s="615">
        <f t="shared" si="16"/>
        <v>172.19302237390974</v>
      </c>
      <c r="AB76" s="678"/>
      <c r="AC76" s="678">
        <v>0</v>
      </c>
      <c r="AD76" s="678">
        <v>0</v>
      </c>
      <c r="AE76" s="678">
        <v>0</v>
      </c>
      <c r="AF76" s="678"/>
      <c r="AG76" s="594"/>
      <c r="AH76" s="2">
        <v>4</v>
      </c>
      <c r="AI76" s="486">
        <v>25100</v>
      </c>
      <c r="AJ76" s="594">
        <v>23835.5</v>
      </c>
      <c r="AK76" s="695">
        <v>0</v>
      </c>
      <c r="AL76" s="2">
        <v>3.96</v>
      </c>
      <c r="AM76" s="486">
        <v>210000</v>
      </c>
      <c r="AN76" s="594">
        <v>201416.19</v>
      </c>
      <c r="AO76" s="695">
        <v>1</v>
      </c>
      <c r="AP76" s="2">
        <v>3.48</v>
      </c>
      <c r="AQ76" s="486">
        <v>100000</v>
      </c>
      <c r="AR76" s="594">
        <v>212638.9</v>
      </c>
      <c r="AS76" s="486">
        <v>10100</v>
      </c>
      <c r="AT76" s="594">
        <v>20443.240000000002</v>
      </c>
      <c r="AU76" s="695">
        <v>1</v>
      </c>
      <c r="AV76" s="776">
        <v>16500</v>
      </c>
      <c r="AW76" s="408">
        <v>15727.58</v>
      </c>
      <c r="AX76" s="776">
        <v>0</v>
      </c>
      <c r="AY76" s="408">
        <v>0</v>
      </c>
      <c r="AZ76" s="776">
        <v>0</v>
      </c>
      <c r="BA76" s="408">
        <v>0</v>
      </c>
      <c r="BB76" s="776">
        <v>0</v>
      </c>
      <c r="BC76" s="408">
        <v>0</v>
      </c>
      <c r="BD76" s="776">
        <v>0</v>
      </c>
      <c r="BE76" s="408">
        <v>0</v>
      </c>
      <c r="BF76" s="408"/>
      <c r="BG76" s="408"/>
      <c r="BH76" s="408">
        <v>116900</v>
      </c>
      <c r="BI76" s="408"/>
      <c r="BJ76" s="408">
        <v>453618.17</v>
      </c>
      <c r="BK76" s="471">
        <v>453618.17</v>
      </c>
      <c r="BL76" s="408"/>
      <c r="BM76" s="408"/>
      <c r="BN76" s="777">
        <v>0.2475</v>
      </c>
      <c r="BO76" s="408">
        <v>419800</v>
      </c>
      <c r="BP76" s="777">
        <v>4.7924697817066569E-2</v>
      </c>
      <c r="BQ76" s="776">
        <v>159387.96</v>
      </c>
      <c r="BR76" s="410">
        <v>1</v>
      </c>
      <c r="BS76" s="410">
        <v>1</v>
      </c>
      <c r="BT76" s="410">
        <v>0</v>
      </c>
      <c r="BU76" s="410">
        <v>0</v>
      </c>
      <c r="BV76" s="410">
        <v>1</v>
      </c>
      <c r="BW76" s="410">
        <v>0</v>
      </c>
      <c r="BX76" s="410">
        <v>0</v>
      </c>
      <c r="BY76" s="408">
        <v>301400</v>
      </c>
      <c r="BZ76" s="777" t="s">
        <v>208</v>
      </c>
      <c r="CA76" s="408">
        <v>317600</v>
      </c>
      <c r="CB76" s="777">
        <v>4.6399999999999997E-2</v>
      </c>
      <c r="CC76" s="408">
        <v>345900</v>
      </c>
      <c r="CD76" s="777" t="s">
        <v>208</v>
      </c>
      <c r="CE76" s="408">
        <v>350000</v>
      </c>
      <c r="CF76" s="777">
        <v>0.11</v>
      </c>
      <c r="CG76" s="408">
        <v>342600</v>
      </c>
      <c r="CH76" s="777">
        <v>8.3500000000000005E-2</v>
      </c>
      <c r="CI76" s="408">
        <v>397600</v>
      </c>
      <c r="CJ76" s="777">
        <v>5.5100000000000003E-2</v>
      </c>
      <c r="CK76" s="408">
        <v>404300</v>
      </c>
      <c r="CL76" s="408">
        <v>17.89</v>
      </c>
      <c r="CM76" s="777" t="s">
        <v>208</v>
      </c>
    </row>
    <row r="77" spans="1:91">
      <c r="A77" s="582">
        <v>13073099</v>
      </c>
      <c r="B77" s="582">
        <v>5358</v>
      </c>
      <c r="C77" s="582" t="s">
        <v>98</v>
      </c>
      <c r="D77" s="592">
        <v>891</v>
      </c>
      <c r="E77" s="592">
        <v>213300</v>
      </c>
      <c r="F77" s="596">
        <v>213300</v>
      </c>
      <c r="G77" s="817">
        <v>0</v>
      </c>
      <c r="H77" s="817">
        <v>106400</v>
      </c>
      <c r="I77" s="817">
        <v>106900</v>
      </c>
      <c r="J77" s="676">
        <v>1</v>
      </c>
      <c r="K77" s="678">
        <v>0</v>
      </c>
      <c r="L77" s="547">
        <v>201900</v>
      </c>
      <c r="M77" s="549">
        <v>201900</v>
      </c>
      <c r="N77" s="819">
        <v>0</v>
      </c>
      <c r="O77" s="677">
        <v>1</v>
      </c>
      <c r="P77" s="549">
        <v>1401374</v>
      </c>
      <c r="Q77" s="819">
        <v>1603274</v>
      </c>
      <c r="R77" s="677">
        <v>1</v>
      </c>
      <c r="S77" s="671">
        <v>-1433741</v>
      </c>
      <c r="T77" s="736" t="s">
        <v>208</v>
      </c>
      <c r="U77" s="817">
        <v>-1433741</v>
      </c>
      <c r="V77" s="682">
        <v>0</v>
      </c>
      <c r="W77" s="828">
        <v>2015</v>
      </c>
      <c r="X77" s="686">
        <v>2015</v>
      </c>
      <c r="Y77" s="671">
        <v>4640916</v>
      </c>
      <c r="Z77" s="596">
        <v>448240</v>
      </c>
      <c r="AA77" s="615">
        <f t="shared" si="16"/>
        <v>503.07519640852973</v>
      </c>
      <c r="AB77" s="678"/>
      <c r="AC77" s="678">
        <v>0</v>
      </c>
      <c r="AD77" s="678">
        <v>1</v>
      </c>
      <c r="AE77" s="678">
        <v>1</v>
      </c>
      <c r="AF77" s="678"/>
      <c r="AG77" s="594"/>
      <c r="AH77" s="2">
        <v>3.25</v>
      </c>
      <c r="AI77" s="486">
        <v>13000</v>
      </c>
      <c r="AJ77" s="594">
        <v>11274.81</v>
      </c>
      <c r="AK77" s="695">
        <v>0</v>
      </c>
      <c r="AL77" s="2">
        <v>3.5</v>
      </c>
      <c r="AM77" s="486">
        <v>110600</v>
      </c>
      <c r="AN77" s="594">
        <v>110147.52</v>
      </c>
      <c r="AO77" s="695">
        <v>1</v>
      </c>
      <c r="AP77" s="2">
        <v>4</v>
      </c>
      <c r="AQ77" s="486">
        <v>525000</v>
      </c>
      <c r="AR77" s="594">
        <v>717967.33</v>
      </c>
      <c r="AS77" s="486">
        <v>45900</v>
      </c>
      <c r="AT77" s="594">
        <v>50458.2</v>
      </c>
      <c r="AU77" s="695">
        <v>1</v>
      </c>
      <c r="AV77" s="776">
        <v>4800</v>
      </c>
      <c r="AW77" s="408">
        <v>4610.84</v>
      </c>
      <c r="AX77" s="776">
        <v>0</v>
      </c>
      <c r="AY77" s="408">
        <v>0</v>
      </c>
      <c r="AZ77" s="776">
        <v>0</v>
      </c>
      <c r="BA77" s="408">
        <v>0</v>
      </c>
      <c r="BB77" s="776">
        <v>0</v>
      </c>
      <c r="BC77" s="408">
        <v>0</v>
      </c>
      <c r="BD77" s="776">
        <v>0</v>
      </c>
      <c r="BE77" s="408">
        <v>0</v>
      </c>
      <c r="BF77" s="408"/>
      <c r="BG77" s="408"/>
      <c r="BH77" s="408">
        <v>40300</v>
      </c>
      <c r="BI77" s="408"/>
      <c r="BJ77" s="408">
        <v>844000.49999999988</v>
      </c>
      <c r="BK77" s="471">
        <v>844000.49999999988</v>
      </c>
      <c r="BL77" s="408"/>
      <c r="BM77" s="408"/>
      <c r="BN77" s="777">
        <v>0.113</v>
      </c>
      <c r="BO77" s="408">
        <v>191700</v>
      </c>
      <c r="BP77" s="777">
        <v>0</v>
      </c>
      <c r="BQ77" s="776">
        <v>0</v>
      </c>
      <c r="BR77" s="410">
        <v>1</v>
      </c>
      <c r="BS77" s="410">
        <v>1</v>
      </c>
      <c r="BT77" s="410">
        <v>1</v>
      </c>
      <c r="BU77" s="410">
        <v>1</v>
      </c>
      <c r="BV77" s="410">
        <v>1</v>
      </c>
      <c r="BW77" s="410">
        <v>1</v>
      </c>
      <c r="BX77" s="410">
        <v>1</v>
      </c>
      <c r="BY77" s="408">
        <v>140300</v>
      </c>
      <c r="BZ77" s="777" t="s">
        <v>208</v>
      </c>
      <c r="CA77" s="408">
        <v>144400</v>
      </c>
      <c r="CB77" s="777">
        <v>2.3E-3</v>
      </c>
      <c r="CC77" s="408">
        <v>177400</v>
      </c>
      <c r="CD77" s="777" t="s">
        <v>208</v>
      </c>
      <c r="CE77" s="408">
        <v>150300</v>
      </c>
      <c r="CF77" s="777">
        <v>1.2999999999999999E-3</v>
      </c>
      <c r="CG77" s="408">
        <v>201000</v>
      </c>
      <c r="CH77" s="777">
        <v>7.0000000000000001E-3</v>
      </c>
      <c r="CI77" s="408">
        <v>172600</v>
      </c>
      <c r="CJ77" s="777">
        <v>9.1000000000000004E-3</v>
      </c>
      <c r="CK77" s="408">
        <v>193800</v>
      </c>
      <c r="CL77" s="408">
        <v>17.89</v>
      </c>
      <c r="CM77" s="777" t="s">
        <v>208</v>
      </c>
    </row>
    <row r="78" spans="1:91">
      <c r="A78" s="582">
        <v>13073104</v>
      </c>
      <c r="B78" s="582">
        <v>5358</v>
      </c>
      <c r="C78" s="582" t="s">
        <v>99</v>
      </c>
      <c r="D78" s="592">
        <v>1106</v>
      </c>
      <c r="E78" s="592">
        <v>-97100</v>
      </c>
      <c r="F78" s="596">
        <v>-97100</v>
      </c>
      <c r="G78" s="817">
        <v>0</v>
      </c>
      <c r="H78" s="817">
        <v>0</v>
      </c>
      <c r="I78" s="817">
        <v>-97100</v>
      </c>
      <c r="J78" s="676">
        <v>0</v>
      </c>
      <c r="K78" s="678">
        <v>1</v>
      </c>
      <c r="L78" s="547">
        <v>-10400</v>
      </c>
      <c r="M78" s="549">
        <v>-10400</v>
      </c>
      <c r="N78" s="819">
        <v>0</v>
      </c>
      <c r="O78" s="677">
        <v>0</v>
      </c>
      <c r="P78" s="549">
        <v>-95245</v>
      </c>
      <c r="Q78" s="819">
        <v>-105645</v>
      </c>
      <c r="R78" s="677">
        <v>0</v>
      </c>
      <c r="S78" s="671">
        <v>912657</v>
      </c>
      <c r="T78" s="736" t="s">
        <v>208</v>
      </c>
      <c r="U78" s="817">
        <v>912657</v>
      </c>
      <c r="V78" s="682">
        <v>0</v>
      </c>
      <c r="W78" s="828">
        <v>2014</v>
      </c>
      <c r="X78" s="686">
        <v>2014</v>
      </c>
      <c r="Y78" s="671">
        <v>2341510</v>
      </c>
      <c r="Z78" s="596">
        <v>0</v>
      </c>
      <c r="AA78" s="615">
        <f t="shared" si="16"/>
        <v>0</v>
      </c>
      <c r="AB78" s="678"/>
      <c r="AC78" s="678">
        <v>0</v>
      </c>
      <c r="AD78" s="678">
        <v>0</v>
      </c>
      <c r="AE78" s="678">
        <v>0</v>
      </c>
      <c r="AF78" s="678"/>
      <c r="AG78" s="594"/>
      <c r="AH78" s="2">
        <v>3.07</v>
      </c>
      <c r="AI78" s="486">
        <v>3200</v>
      </c>
      <c r="AJ78" s="594">
        <v>3343.22</v>
      </c>
      <c r="AK78" s="695">
        <v>0</v>
      </c>
      <c r="AL78" s="2">
        <v>3.96</v>
      </c>
      <c r="AM78" s="486">
        <v>82000</v>
      </c>
      <c r="AN78" s="594">
        <v>80978.679999999993</v>
      </c>
      <c r="AO78" s="695">
        <v>1</v>
      </c>
      <c r="AP78" s="2">
        <v>3.48</v>
      </c>
      <c r="AQ78" s="486">
        <v>126000</v>
      </c>
      <c r="AR78" s="594">
        <v>152418.48000000001</v>
      </c>
      <c r="AS78" s="486">
        <v>12700</v>
      </c>
      <c r="AT78" s="594">
        <v>16295.02</v>
      </c>
      <c r="AU78" s="695">
        <v>1</v>
      </c>
      <c r="AV78" s="776">
        <v>7000</v>
      </c>
      <c r="AW78" s="408">
        <v>6817.07</v>
      </c>
      <c r="AX78" s="776">
        <v>0</v>
      </c>
      <c r="AY78" s="408">
        <v>0</v>
      </c>
      <c r="AZ78" s="776">
        <v>0</v>
      </c>
      <c r="BA78" s="408">
        <v>0</v>
      </c>
      <c r="BB78" s="776">
        <v>0</v>
      </c>
      <c r="BC78" s="408">
        <v>0</v>
      </c>
      <c r="BD78" s="776">
        <v>0</v>
      </c>
      <c r="BE78" s="408">
        <v>0</v>
      </c>
      <c r="BF78" s="408"/>
      <c r="BG78" s="408"/>
      <c r="BH78" s="408">
        <v>60300</v>
      </c>
      <c r="BI78" s="408"/>
      <c r="BJ78" s="408">
        <v>243557.45</v>
      </c>
      <c r="BK78" s="471">
        <v>243557.45</v>
      </c>
      <c r="BL78" s="408"/>
      <c r="BM78" s="408"/>
      <c r="BN78" s="777">
        <v>0.1019</v>
      </c>
      <c r="BO78" s="408">
        <v>172800</v>
      </c>
      <c r="BP78" s="777">
        <v>4.5697327852004116E-2</v>
      </c>
      <c r="BQ78" s="776">
        <v>57802.55</v>
      </c>
      <c r="BR78" s="410">
        <v>1</v>
      </c>
      <c r="BS78" s="410">
        <v>1</v>
      </c>
      <c r="BT78" s="410">
        <v>0</v>
      </c>
      <c r="BU78" s="410">
        <v>1</v>
      </c>
      <c r="BV78" s="410">
        <v>0</v>
      </c>
      <c r="BW78" s="410">
        <v>0</v>
      </c>
      <c r="BX78" s="410">
        <v>0</v>
      </c>
      <c r="BY78" s="408">
        <v>113100</v>
      </c>
      <c r="BZ78" s="777" t="s">
        <v>208</v>
      </c>
      <c r="CA78" s="408">
        <v>131400</v>
      </c>
      <c r="CB78" s="777">
        <v>2.7E-2</v>
      </c>
      <c r="CC78" s="408">
        <v>142800</v>
      </c>
      <c r="CD78" s="777" t="s">
        <v>208</v>
      </c>
      <c r="CE78" s="408">
        <v>140000</v>
      </c>
      <c r="CF78" s="777">
        <v>3.2099999999999997E-2</v>
      </c>
      <c r="CG78" s="408">
        <v>141700</v>
      </c>
      <c r="CH78" s="777">
        <v>2.5899999999999999E-2</v>
      </c>
      <c r="CI78" s="408">
        <v>155400</v>
      </c>
      <c r="CJ78" s="777">
        <v>3.4799999999999998E-2</v>
      </c>
      <c r="CK78" s="408">
        <v>154800</v>
      </c>
      <c r="CL78" s="408">
        <v>17.89</v>
      </c>
      <c r="CM78" s="777" t="s">
        <v>208</v>
      </c>
    </row>
    <row r="79" spans="1:91">
      <c r="A79" s="582">
        <v>13073004</v>
      </c>
      <c r="B79" s="582">
        <v>5359</v>
      </c>
      <c r="C79" s="582" t="s">
        <v>100</v>
      </c>
      <c r="D79" s="592">
        <v>907</v>
      </c>
      <c r="E79" s="592">
        <v>13000</v>
      </c>
      <c r="F79" s="596">
        <v>152034.22</v>
      </c>
      <c r="G79" s="817">
        <v>139034.22</v>
      </c>
      <c r="H79" s="817">
        <v>112655.08</v>
      </c>
      <c r="I79" s="817">
        <v>39379.14</v>
      </c>
      <c r="J79" s="676">
        <v>1</v>
      </c>
      <c r="K79" s="678">
        <v>0</v>
      </c>
      <c r="L79" s="547">
        <v>-69200</v>
      </c>
      <c r="M79" s="549">
        <v>43252.76</v>
      </c>
      <c r="N79" s="819">
        <v>112452.76000000001</v>
      </c>
      <c r="O79" s="677">
        <v>1</v>
      </c>
      <c r="P79" s="549">
        <v>-563702.1</v>
      </c>
      <c r="Q79" s="819">
        <v>-520449.33999999997</v>
      </c>
      <c r="R79" s="677">
        <v>0</v>
      </c>
      <c r="S79" s="596">
        <v>0</v>
      </c>
      <c r="T79" s="596">
        <v>-617335.46</v>
      </c>
      <c r="U79" s="817">
        <v>617335.46</v>
      </c>
      <c r="V79" s="682">
        <v>0</v>
      </c>
      <c r="W79" s="683">
        <v>2015</v>
      </c>
      <c r="X79" s="683">
        <v>2015</v>
      </c>
      <c r="Y79" s="596" t="s">
        <v>208</v>
      </c>
      <c r="Z79" s="596">
        <v>959759.79</v>
      </c>
      <c r="AA79" s="615">
        <f t="shared" si="16"/>
        <v>1058.169558985667</v>
      </c>
      <c r="AB79" s="1065">
        <v>1</v>
      </c>
      <c r="AC79" s="1065">
        <v>0</v>
      </c>
      <c r="AD79" s="1065">
        <v>1</v>
      </c>
      <c r="AE79" s="1065">
        <v>1</v>
      </c>
      <c r="AF79" s="1065">
        <v>0</v>
      </c>
      <c r="AG79" s="594"/>
      <c r="AH79" s="2">
        <v>4</v>
      </c>
      <c r="AI79" s="486">
        <v>38900</v>
      </c>
      <c r="AJ79" s="594">
        <v>41560.800000000003</v>
      </c>
      <c r="AK79" s="695">
        <v>0</v>
      </c>
      <c r="AL79" s="2">
        <v>400</v>
      </c>
      <c r="AM79" s="486">
        <v>109300</v>
      </c>
      <c r="AN79" s="594">
        <v>113612.08</v>
      </c>
      <c r="AO79" s="695">
        <v>0</v>
      </c>
      <c r="AP79" s="2">
        <v>400</v>
      </c>
      <c r="AQ79" s="486">
        <v>240100</v>
      </c>
      <c r="AR79" s="594">
        <v>244974.55</v>
      </c>
      <c r="AS79" s="486">
        <v>20200</v>
      </c>
      <c r="AT79" s="594">
        <v>21435.31</v>
      </c>
      <c r="AU79" s="695">
        <v>0</v>
      </c>
      <c r="AV79" s="776">
        <v>6000</v>
      </c>
      <c r="AW79" s="408">
        <v>6146.25</v>
      </c>
      <c r="AX79" s="776">
        <v>0</v>
      </c>
      <c r="AY79" s="408">
        <v>0</v>
      </c>
      <c r="AZ79" s="776">
        <v>17400</v>
      </c>
      <c r="BA79" s="408">
        <v>19875</v>
      </c>
      <c r="BB79" s="776">
        <v>0</v>
      </c>
      <c r="BC79" s="408">
        <v>0</v>
      </c>
      <c r="BD79" s="776">
        <v>0</v>
      </c>
      <c r="BE79" s="408">
        <v>0</v>
      </c>
      <c r="BF79" s="408"/>
      <c r="BG79" s="408"/>
      <c r="BH79" s="408">
        <v>35931.040000000001</v>
      </c>
      <c r="BI79" s="408"/>
      <c r="BJ79" s="408">
        <v>622423.9</v>
      </c>
      <c r="BK79" s="471">
        <v>622423.9</v>
      </c>
      <c r="BL79" s="408"/>
      <c r="BM79" s="408"/>
      <c r="BN79" s="777">
        <v>0.25585999999999998</v>
      </c>
      <c r="BO79" s="408">
        <v>228900</v>
      </c>
      <c r="BP79" s="777">
        <v>0</v>
      </c>
      <c r="BQ79" s="776">
        <v>0</v>
      </c>
      <c r="BR79" s="410">
        <v>0</v>
      </c>
      <c r="BS79" s="410">
        <v>0</v>
      </c>
      <c r="BT79" s="410">
        <v>0</v>
      </c>
      <c r="BU79" s="410">
        <v>0</v>
      </c>
      <c r="BV79" s="410">
        <v>0</v>
      </c>
      <c r="BW79" s="410">
        <v>0</v>
      </c>
      <c r="BX79" s="410">
        <v>1</v>
      </c>
      <c r="BY79" s="408">
        <v>183701.4</v>
      </c>
      <c r="BZ79" s="777"/>
      <c r="CA79" s="408">
        <v>189376.44</v>
      </c>
      <c r="CB79" s="777"/>
      <c r="CC79" s="408">
        <v>209736.67</v>
      </c>
      <c r="CD79" s="777"/>
      <c r="CE79" s="408">
        <v>203437.39</v>
      </c>
      <c r="CF79" s="777"/>
      <c r="CG79" s="408">
        <v>237304.8</v>
      </c>
      <c r="CH79" s="777"/>
      <c r="CI79" s="408">
        <v>249239.82</v>
      </c>
      <c r="CJ79" s="777"/>
      <c r="CK79" s="408">
        <v>210000</v>
      </c>
      <c r="CL79" s="807">
        <v>25.585999999999999</v>
      </c>
      <c r="CM79" s="777"/>
    </row>
    <row r="80" spans="1:91">
      <c r="A80" s="582">
        <v>13073013</v>
      </c>
      <c r="B80" s="582">
        <v>5359</v>
      </c>
      <c r="C80" s="582" t="s">
        <v>101</v>
      </c>
      <c r="D80" s="592">
        <v>629</v>
      </c>
      <c r="E80" s="592">
        <v>-724900</v>
      </c>
      <c r="F80" s="596">
        <v>326675.90000000002</v>
      </c>
      <c r="G80" s="817">
        <v>1051575.8999999999</v>
      </c>
      <c r="H80" s="817">
        <v>75439.77</v>
      </c>
      <c r="I80" s="817">
        <v>251236.13</v>
      </c>
      <c r="J80" s="676">
        <v>1</v>
      </c>
      <c r="K80" s="678">
        <v>1</v>
      </c>
      <c r="L80" s="547">
        <v>-35200</v>
      </c>
      <c r="M80" s="549">
        <v>295354.87</v>
      </c>
      <c r="N80" s="819">
        <v>330554.87</v>
      </c>
      <c r="O80" s="677">
        <v>1</v>
      </c>
      <c r="P80" s="549">
        <v>777222</v>
      </c>
      <c r="Q80" s="819">
        <v>1072576.8700000001</v>
      </c>
      <c r="R80" s="677">
        <v>1</v>
      </c>
      <c r="S80" s="596">
        <v>0</v>
      </c>
      <c r="T80" s="596">
        <v>-220209.87</v>
      </c>
      <c r="U80" s="817">
        <v>220209.87</v>
      </c>
      <c r="V80" s="682">
        <v>0</v>
      </c>
      <c r="W80" s="683">
        <v>2015</v>
      </c>
      <c r="X80" s="683">
        <v>2015</v>
      </c>
      <c r="Y80" s="596" t="s">
        <v>208</v>
      </c>
      <c r="Z80" s="596">
        <v>926376.85</v>
      </c>
      <c r="AA80" s="615">
        <f t="shared" si="16"/>
        <v>1472.7771860095388</v>
      </c>
      <c r="AB80" s="1065">
        <v>0</v>
      </c>
      <c r="AC80" s="1065">
        <v>0</v>
      </c>
      <c r="AD80" s="1065">
        <v>0</v>
      </c>
      <c r="AE80" s="1065">
        <v>0</v>
      </c>
      <c r="AF80" s="1065">
        <v>0</v>
      </c>
      <c r="AG80" s="594"/>
      <c r="AH80" s="2">
        <v>4</v>
      </c>
      <c r="AI80" s="486">
        <v>20100</v>
      </c>
      <c r="AJ80" s="594">
        <v>20099</v>
      </c>
      <c r="AK80" s="695">
        <v>0</v>
      </c>
      <c r="AL80" s="2">
        <v>400</v>
      </c>
      <c r="AM80" s="486">
        <v>207000</v>
      </c>
      <c r="AN80" s="594">
        <v>212735.48</v>
      </c>
      <c r="AO80" s="695">
        <v>0</v>
      </c>
      <c r="AP80" s="2">
        <v>350</v>
      </c>
      <c r="AQ80" s="486">
        <v>460000</v>
      </c>
      <c r="AR80" s="594">
        <v>288103.82</v>
      </c>
      <c r="AS80" s="486">
        <v>46000</v>
      </c>
      <c r="AT80" s="594">
        <v>28276.3</v>
      </c>
      <c r="AU80" s="695">
        <v>0</v>
      </c>
      <c r="AV80" s="776">
        <v>4000</v>
      </c>
      <c r="AW80" s="408">
        <v>3895</v>
      </c>
      <c r="AX80" s="776">
        <v>0</v>
      </c>
      <c r="AY80" s="408">
        <v>0</v>
      </c>
      <c r="AZ80" s="776">
        <v>60500</v>
      </c>
      <c r="BA80" s="408">
        <v>64051.09</v>
      </c>
      <c r="BB80" s="776">
        <v>33000</v>
      </c>
      <c r="BC80" s="408">
        <v>32929</v>
      </c>
      <c r="BD80" s="776">
        <v>457000</v>
      </c>
      <c r="BE80" s="408">
        <v>473853.05</v>
      </c>
      <c r="BF80" s="408"/>
      <c r="BG80" s="408"/>
      <c r="BH80" s="408">
        <v>19998.78</v>
      </c>
      <c r="BI80" s="408"/>
      <c r="BJ80" s="408">
        <v>809726.67</v>
      </c>
      <c r="BK80" s="471">
        <v>809726.67</v>
      </c>
      <c r="BL80" s="408"/>
      <c r="BM80" s="408"/>
      <c r="BN80" s="777">
        <v>0.25585999999999998</v>
      </c>
      <c r="BO80" s="408">
        <v>224900.02</v>
      </c>
      <c r="BP80" s="777">
        <v>2.9999999999999997E-4</v>
      </c>
      <c r="BQ80" s="776">
        <v>500</v>
      </c>
      <c r="BR80" s="410">
        <v>1</v>
      </c>
      <c r="BS80" s="410">
        <v>1</v>
      </c>
      <c r="BT80" s="410">
        <v>0</v>
      </c>
      <c r="BU80" s="410">
        <v>1</v>
      </c>
      <c r="BV80" s="410">
        <v>1</v>
      </c>
      <c r="BW80" s="410">
        <v>1</v>
      </c>
      <c r="BX80" s="410">
        <v>1</v>
      </c>
      <c r="BY80" s="408">
        <v>138324.48000000001</v>
      </c>
      <c r="BZ80" s="777"/>
      <c r="CA80" s="408">
        <v>170968.2</v>
      </c>
      <c r="CB80" s="777"/>
      <c r="CC80" s="408">
        <v>238371.76</v>
      </c>
      <c r="CD80" s="777"/>
      <c r="CE80" s="408">
        <v>195346.8</v>
      </c>
      <c r="CF80" s="777"/>
      <c r="CG80" s="408">
        <v>190021.68</v>
      </c>
      <c r="CH80" s="777"/>
      <c r="CI80" s="408">
        <v>214006.06</v>
      </c>
      <c r="CJ80" s="777"/>
      <c r="CK80" s="408">
        <v>217700.04</v>
      </c>
      <c r="CL80" s="807">
        <v>25.585999999999999</v>
      </c>
      <c r="CM80" s="777"/>
    </row>
    <row r="81" spans="1:91">
      <c r="A81" s="582">
        <v>13073019</v>
      </c>
      <c r="B81" s="582">
        <v>5359</v>
      </c>
      <c r="C81" s="582" t="s">
        <v>102</v>
      </c>
      <c r="D81" s="592">
        <v>1117</v>
      </c>
      <c r="E81" s="592">
        <v>161500</v>
      </c>
      <c r="F81" s="596">
        <v>229877.74</v>
      </c>
      <c r="G81" s="817">
        <v>68377.739999999991</v>
      </c>
      <c r="H81" s="817">
        <v>161420</v>
      </c>
      <c r="I81" s="817">
        <v>68457.739999999991</v>
      </c>
      <c r="J81" s="676">
        <v>1</v>
      </c>
      <c r="K81" s="678">
        <v>1</v>
      </c>
      <c r="L81" s="547">
        <v>119800</v>
      </c>
      <c r="M81" s="549">
        <v>242876.54</v>
      </c>
      <c r="N81" s="819">
        <v>123076.54000000001</v>
      </c>
      <c r="O81" s="677">
        <v>1</v>
      </c>
      <c r="P81" s="549">
        <v>2763669</v>
      </c>
      <c r="Q81" s="819">
        <v>3006545.54</v>
      </c>
      <c r="R81" s="677">
        <v>1</v>
      </c>
      <c r="S81" s="596">
        <v>1049356.82</v>
      </c>
      <c r="T81" s="596">
        <v>0</v>
      </c>
      <c r="U81" s="817">
        <v>1049356.82</v>
      </c>
      <c r="V81" s="682">
        <v>0</v>
      </c>
      <c r="W81" s="683">
        <v>2015</v>
      </c>
      <c r="X81" s="683">
        <v>2015</v>
      </c>
      <c r="Y81" s="596" t="s">
        <v>208</v>
      </c>
      <c r="Z81" s="596">
        <v>2146720.9700000002</v>
      </c>
      <c r="AA81" s="615">
        <f t="shared" si="16"/>
        <v>1921.8629991047451</v>
      </c>
      <c r="AB81" s="1065">
        <v>0</v>
      </c>
      <c r="AC81" s="1065">
        <v>0</v>
      </c>
      <c r="AD81" s="1065">
        <v>1</v>
      </c>
      <c r="AE81" s="1065">
        <v>1</v>
      </c>
      <c r="AF81" s="1065">
        <v>0</v>
      </c>
      <c r="AG81" s="594"/>
      <c r="AH81" s="2">
        <v>3</v>
      </c>
      <c r="AI81" s="486">
        <v>16400</v>
      </c>
      <c r="AJ81" s="594">
        <v>16440.150000000001</v>
      </c>
      <c r="AK81" s="695">
        <v>1</v>
      </c>
      <c r="AL81" s="2">
        <v>350</v>
      </c>
      <c r="AM81" s="486">
        <v>187200</v>
      </c>
      <c r="AN81" s="594">
        <v>189625.51</v>
      </c>
      <c r="AO81" s="695">
        <v>1</v>
      </c>
      <c r="AP81" s="2">
        <v>350</v>
      </c>
      <c r="AQ81" s="486">
        <v>500000</v>
      </c>
      <c r="AR81" s="594">
        <v>509799.24</v>
      </c>
      <c r="AS81" s="486">
        <v>50000</v>
      </c>
      <c r="AT81" s="594">
        <v>50980</v>
      </c>
      <c r="AU81" s="695">
        <v>0</v>
      </c>
      <c r="AV81" s="776">
        <v>5200</v>
      </c>
      <c r="AW81" s="408">
        <v>5942.48</v>
      </c>
      <c r="AX81" s="776">
        <v>0</v>
      </c>
      <c r="AY81" s="408">
        <v>0</v>
      </c>
      <c r="AZ81" s="776">
        <v>44300</v>
      </c>
      <c r="BA81" s="408">
        <v>80834.41</v>
      </c>
      <c r="BB81" s="776">
        <v>39900</v>
      </c>
      <c r="BC81" s="408">
        <v>40536.199999999997</v>
      </c>
      <c r="BD81" s="776">
        <v>300000</v>
      </c>
      <c r="BE81" s="408">
        <v>296819.59999999998</v>
      </c>
      <c r="BF81" s="408"/>
      <c r="BG81" s="408"/>
      <c r="BH81" s="408">
        <v>39367.86</v>
      </c>
      <c r="BI81" s="408"/>
      <c r="BJ81" s="408">
        <v>1123818.3</v>
      </c>
      <c r="BK81" s="471">
        <v>1123818.3</v>
      </c>
      <c r="BL81" s="408"/>
      <c r="BM81" s="408"/>
      <c r="BN81" s="777">
        <v>0.25585999999999998</v>
      </c>
      <c r="BO81" s="408">
        <v>342000</v>
      </c>
      <c r="BP81" s="777">
        <v>8.9999999999999998E-4</v>
      </c>
      <c r="BQ81" s="776">
        <v>2000</v>
      </c>
      <c r="BR81" s="410">
        <v>0</v>
      </c>
      <c r="BS81" s="410">
        <v>0</v>
      </c>
      <c r="BT81" s="410">
        <v>1</v>
      </c>
      <c r="BU81" s="410">
        <v>1</v>
      </c>
      <c r="BV81" s="410">
        <v>1</v>
      </c>
      <c r="BW81" s="410">
        <v>1</v>
      </c>
      <c r="BX81" s="410">
        <v>1</v>
      </c>
      <c r="BY81" s="408">
        <v>241920.72</v>
      </c>
      <c r="BZ81" s="777"/>
      <c r="CA81" s="408">
        <v>228663.12</v>
      </c>
      <c r="CB81" s="777"/>
      <c r="CC81" s="408">
        <v>277117.61</v>
      </c>
      <c r="CD81" s="777"/>
      <c r="CE81" s="408">
        <v>261504.41</v>
      </c>
      <c r="CF81" s="777"/>
      <c r="CG81" s="408">
        <v>341113.41</v>
      </c>
      <c r="CH81" s="777"/>
      <c r="CI81" s="408">
        <v>351008.65</v>
      </c>
      <c r="CJ81" s="777"/>
      <c r="CK81" s="408">
        <v>297999.96000000002</v>
      </c>
      <c r="CL81" s="807">
        <v>25.585999999999999</v>
      </c>
      <c r="CM81" s="777"/>
    </row>
    <row r="82" spans="1:91">
      <c r="A82" s="582">
        <v>13073030</v>
      </c>
      <c r="B82" s="582">
        <v>5359</v>
      </c>
      <c r="C82" s="582" t="s">
        <v>103</v>
      </c>
      <c r="D82" s="592">
        <v>968</v>
      </c>
      <c r="E82" s="592">
        <v>-1136200</v>
      </c>
      <c r="F82" s="596">
        <v>600195.13</v>
      </c>
      <c r="G82" s="817">
        <v>1736395.13</v>
      </c>
      <c r="H82" s="817">
        <v>156573.72</v>
      </c>
      <c r="I82" s="817">
        <v>443621.41000000003</v>
      </c>
      <c r="J82" s="676">
        <v>1</v>
      </c>
      <c r="K82" s="678">
        <v>1</v>
      </c>
      <c r="L82" s="547">
        <v>-33700</v>
      </c>
      <c r="M82" s="549">
        <v>701918.1</v>
      </c>
      <c r="N82" s="819">
        <v>735618.1</v>
      </c>
      <c r="O82" s="677">
        <v>1</v>
      </c>
      <c r="P82" s="549">
        <v>-316026</v>
      </c>
      <c r="Q82" s="819">
        <v>385892.1</v>
      </c>
      <c r="R82" s="677">
        <v>1</v>
      </c>
      <c r="S82" s="596">
        <v>1651960.81</v>
      </c>
      <c r="T82" s="596">
        <v>0</v>
      </c>
      <c r="U82" s="817">
        <v>1651960.81</v>
      </c>
      <c r="V82" s="682">
        <v>0</v>
      </c>
      <c r="W82" s="683">
        <v>2015</v>
      </c>
      <c r="X82" s="683">
        <v>2013</v>
      </c>
      <c r="Y82" s="596" t="s">
        <v>208</v>
      </c>
      <c r="Z82" s="596">
        <v>366936.84</v>
      </c>
      <c r="AA82" s="615">
        <f t="shared" si="16"/>
        <v>379.06698347107442</v>
      </c>
      <c r="AB82" s="1065">
        <v>0</v>
      </c>
      <c r="AC82" s="1065">
        <v>0</v>
      </c>
      <c r="AD82" s="1065">
        <v>0</v>
      </c>
      <c r="AE82" s="1065">
        <v>0</v>
      </c>
      <c r="AF82" s="1065">
        <v>0</v>
      </c>
      <c r="AG82" s="594"/>
      <c r="AH82" s="2">
        <v>3</v>
      </c>
      <c r="AI82" s="486">
        <v>10500</v>
      </c>
      <c r="AJ82" s="594">
        <v>10966.95</v>
      </c>
      <c r="AK82" s="695">
        <v>1</v>
      </c>
      <c r="AL82" s="2">
        <v>350</v>
      </c>
      <c r="AM82" s="486">
        <v>201000</v>
      </c>
      <c r="AN82" s="594">
        <v>193581.16</v>
      </c>
      <c r="AO82" s="695">
        <v>1</v>
      </c>
      <c r="AP82" s="2">
        <v>300</v>
      </c>
      <c r="AQ82" s="486">
        <v>250000</v>
      </c>
      <c r="AR82" s="594">
        <v>501947.67</v>
      </c>
      <c r="AS82" s="486">
        <v>29200</v>
      </c>
      <c r="AT82" s="594">
        <v>55747.87</v>
      </c>
      <c r="AU82" s="695">
        <v>1</v>
      </c>
      <c r="AV82" s="776">
        <v>2800</v>
      </c>
      <c r="AW82" s="408">
        <v>2677.08</v>
      </c>
      <c r="AX82" s="776">
        <v>0</v>
      </c>
      <c r="AY82" s="408">
        <v>0</v>
      </c>
      <c r="AZ82" s="776">
        <v>79300</v>
      </c>
      <c r="BA82" s="408">
        <v>97829.62</v>
      </c>
      <c r="BB82" s="776">
        <v>24000</v>
      </c>
      <c r="BC82" s="408">
        <v>22545.75</v>
      </c>
      <c r="BD82" s="776">
        <v>420000</v>
      </c>
      <c r="BE82" s="408">
        <v>460381.02</v>
      </c>
      <c r="BF82" s="408"/>
      <c r="BG82" s="408"/>
      <c r="BH82" s="408">
        <v>30931.35</v>
      </c>
      <c r="BI82" s="408"/>
      <c r="BJ82" s="408">
        <v>1152726.8999999999</v>
      </c>
      <c r="BK82" s="471">
        <v>1152726.8999999999</v>
      </c>
      <c r="BL82" s="408"/>
      <c r="BM82" s="408"/>
      <c r="BN82" s="777">
        <v>0.25585999999999998</v>
      </c>
      <c r="BO82" s="408">
        <v>262400.02</v>
      </c>
      <c r="BP82" s="777">
        <v>0</v>
      </c>
      <c r="BQ82" s="776">
        <v>0</v>
      </c>
      <c r="BR82" s="410">
        <v>1</v>
      </c>
      <c r="BS82" s="410">
        <v>0</v>
      </c>
      <c r="BT82" s="410">
        <v>1</v>
      </c>
      <c r="BU82" s="410">
        <v>1</v>
      </c>
      <c r="BV82" s="410">
        <v>1</v>
      </c>
      <c r="BW82" s="410">
        <v>1</v>
      </c>
      <c r="BX82" s="410">
        <v>0</v>
      </c>
      <c r="BY82" s="408">
        <v>218031.12</v>
      </c>
      <c r="BZ82" s="777"/>
      <c r="CA82" s="408">
        <v>234968.4</v>
      </c>
      <c r="CB82" s="777"/>
      <c r="CC82" s="408">
        <v>230688.26</v>
      </c>
      <c r="CD82" s="777"/>
      <c r="CE82" s="408">
        <v>210474.58</v>
      </c>
      <c r="CF82" s="777"/>
      <c r="CG82" s="408">
        <v>261322.32</v>
      </c>
      <c r="CH82" s="777"/>
      <c r="CI82" s="408">
        <v>293067.36</v>
      </c>
      <c r="CJ82" s="777"/>
      <c r="CK82" s="408">
        <v>253800</v>
      </c>
      <c r="CL82" s="807">
        <v>25.585999999999999</v>
      </c>
      <c r="CM82" s="777"/>
    </row>
    <row r="83" spans="1:91">
      <c r="A83" s="582">
        <v>13073052</v>
      </c>
      <c r="B83" s="582">
        <v>5359</v>
      </c>
      <c r="C83" s="582" t="s">
        <v>104</v>
      </c>
      <c r="D83" s="592">
        <v>436</v>
      </c>
      <c r="E83" s="592">
        <v>34500</v>
      </c>
      <c r="F83" s="596">
        <v>216878.65</v>
      </c>
      <c r="G83" s="817">
        <v>182378.65</v>
      </c>
      <c r="H83" s="817">
        <v>275608.21999999997</v>
      </c>
      <c r="I83" s="817">
        <v>-58729.569999999978</v>
      </c>
      <c r="J83" s="676">
        <v>0</v>
      </c>
      <c r="K83" s="678">
        <v>1</v>
      </c>
      <c r="L83" s="547">
        <v>-67700</v>
      </c>
      <c r="M83" s="549">
        <v>213815.91</v>
      </c>
      <c r="N83" s="819">
        <v>281515.91000000003</v>
      </c>
      <c r="O83" s="677">
        <v>1</v>
      </c>
      <c r="P83" s="549">
        <v>498041.55</v>
      </c>
      <c r="Q83" s="819">
        <v>711857.46</v>
      </c>
      <c r="R83" s="677">
        <v>1</v>
      </c>
      <c r="S83" s="596">
        <v>297033.48</v>
      </c>
      <c r="T83" s="596">
        <v>0</v>
      </c>
      <c r="U83" s="817">
        <v>297033.48</v>
      </c>
      <c r="V83" s="682">
        <v>0</v>
      </c>
      <c r="W83" s="683">
        <v>2015</v>
      </c>
      <c r="X83" s="683">
        <v>2013</v>
      </c>
      <c r="Y83" s="596" t="s">
        <v>208</v>
      </c>
      <c r="Z83" s="596">
        <v>3701788.31</v>
      </c>
      <c r="AA83" s="615">
        <f t="shared" si="16"/>
        <v>8490.3401605504587</v>
      </c>
      <c r="AB83" s="1065">
        <v>0</v>
      </c>
      <c r="AC83" s="1065">
        <v>0</v>
      </c>
      <c r="AD83" s="1065">
        <v>0</v>
      </c>
      <c r="AE83" s="1065">
        <v>0</v>
      </c>
      <c r="AF83" s="1065">
        <v>0</v>
      </c>
      <c r="AG83" s="594"/>
      <c r="AH83" s="2">
        <v>4</v>
      </c>
      <c r="AI83" s="486">
        <v>14600</v>
      </c>
      <c r="AJ83" s="594">
        <v>15149.4</v>
      </c>
      <c r="AK83" s="695">
        <v>0</v>
      </c>
      <c r="AL83" s="2">
        <v>400</v>
      </c>
      <c r="AM83" s="486">
        <v>93900</v>
      </c>
      <c r="AN83" s="594">
        <v>93394.84</v>
      </c>
      <c r="AO83" s="695">
        <v>0</v>
      </c>
      <c r="AP83" s="2">
        <v>400</v>
      </c>
      <c r="AQ83" s="486">
        <v>138000</v>
      </c>
      <c r="AR83" s="594">
        <v>72204.86</v>
      </c>
      <c r="AS83" s="486">
        <v>12000</v>
      </c>
      <c r="AT83" s="594">
        <v>6317.94</v>
      </c>
      <c r="AU83" s="695">
        <v>0</v>
      </c>
      <c r="AV83" s="776">
        <v>2300</v>
      </c>
      <c r="AW83" s="408">
        <v>2093.75</v>
      </c>
      <c r="AX83" s="776">
        <v>0</v>
      </c>
      <c r="AY83" s="408">
        <v>0</v>
      </c>
      <c r="AZ83" s="776">
        <v>20500</v>
      </c>
      <c r="BA83" s="408">
        <v>18941.400000000001</v>
      </c>
      <c r="BB83" s="776">
        <v>9000</v>
      </c>
      <c r="BC83" s="408">
        <v>8870.08</v>
      </c>
      <c r="BD83" s="776">
        <v>101000</v>
      </c>
      <c r="BE83" s="408">
        <v>98384.08</v>
      </c>
      <c r="BF83" s="408"/>
      <c r="BG83" s="408"/>
      <c r="BH83" s="408">
        <v>16873.02</v>
      </c>
      <c r="BI83" s="408"/>
      <c r="BJ83" s="408">
        <v>366869.39</v>
      </c>
      <c r="BK83" s="471">
        <v>366869.39</v>
      </c>
      <c r="BL83" s="408"/>
      <c r="BM83" s="408"/>
      <c r="BN83" s="777">
        <v>0.25585999999999998</v>
      </c>
      <c r="BO83" s="408">
        <v>137799.98000000001</v>
      </c>
      <c r="BP83" s="777">
        <v>1E-3</v>
      </c>
      <c r="BQ83" s="776">
        <v>1500</v>
      </c>
      <c r="BR83" s="410">
        <v>1</v>
      </c>
      <c r="BS83" s="410">
        <v>1</v>
      </c>
      <c r="BT83" s="410">
        <v>1</v>
      </c>
      <c r="BU83" s="410">
        <v>1</v>
      </c>
      <c r="BV83" s="410">
        <v>1</v>
      </c>
      <c r="BW83" s="410">
        <v>0</v>
      </c>
      <c r="BX83" s="410">
        <v>0</v>
      </c>
      <c r="BY83" s="408">
        <v>121907.28</v>
      </c>
      <c r="BZ83" s="777"/>
      <c r="CA83" s="408">
        <v>115632.72</v>
      </c>
      <c r="CB83" s="777"/>
      <c r="CC83" s="408">
        <v>119665.59</v>
      </c>
      <c r="CD83" s="777"/>
      <c r="CE83" s="408">
        <v>111318.31</v>
      </c>
      <c r="CF83" s="777"/>
      <c r="CG83" s="408">
        <v>128814.24</v>
      </c>
      <c r="CH83" s="777"/>
      <c r="CI83" s="408">
        <v>165759.72</v>
      </c>
      <c r="CJ83" s="777"/>
      <c r="CK83" s="408">
        <v>148800</v>
      </c>
      <c r="CL83" s="807">
        <v>25.585999999999999</v>
      </c>
      <c r="CM83" s="777"/>
    </row>
    <row r="84" spans="1:91">
      <c r="A84" s="582">
        <v>13073071</v>
      </c>
      <c r="B84" s="582">
        <v>5359</v>
      </c>
      <c r="C84" s="582" t="s">
        <v>105</v>
      </c>
      <c r="D84" s="592">
        <v>183</v>
      </c>
      <c r="E84" s="592">
        <v>-6500</v>
      </c>
      <c r="F84" s="596">
        <v>278813.89</v>
      </c>
      <c r="G84" s="817">
        <v>285313.89</v>
      </c>
      <c r="H84" s="817">
        <v>143825.28</v>
      </c>
      <c r="I84" s="817">
        <v>134988.61000000002</v>
      </c>
      <c r="J84" s="676">
        <v>1</v>
      </c>
      <c r="K84" s="678">
        <v>1</v>
      </c>
      <c r="L84" s="547">
        <v>6600</v>
      </c>
      <c r="M84" s="549">
        <v>393113.79</v>
      </c>
      <c r="N84" s="819">
        <v>386513.79</v>
      </c>
      <c r="O84" s="677">
        <v>1</v>
      </c>
      <c r="P84" s="549">
        <v>1656541</v>
      </c>
      <c r="Q84" s="819">
        <v>2049654.79</v>
      </c>
      <c r="R84" s="677">
        <v>1</v>
      </c>
      <c r="S84" s="596">
        <v>674443.6</v>
      </c>
      <c r="T84" s="596">
        <v>0</v>
      </c>
      <c r="U84" s="817">
        <v>674443.6</v>
      </c>
      <c r="V84" s="682">
        <v>0</v>
      </c>
      <c r="W84" s="683">
        <v>2015</v>
      </c>
      <c r="X84" s="683">
        <v>2015</v>
      </c>
      <c r="Y84" s="596" t="s">
        <v>208</v>
      </c>
      <c r="Z84" s="596">
        <v>1001460.71</v>
      </c>
      <c r="AA84" s="615">
        <f t="shared" si="16"/>
        <v>5472.4628961748631</v>
      </c>
      <c r="AB84" s="1065">
        <v>0</v>
      </c>
      <c r="AC84" s="1065">
        <v>0</v>
      </c>
      <c r="AD84" s="1065">
        <v>0</v>
      </c>
      <c r="AE84" s="1065">
        <v>0</v>
      </c>
      <c r="AF84" s="1065">
        <v>0</v>
      </c>
      <c r="AG84" s="594"/>
      <c r="AH84" s="2">
        <v>3.5</v>
      </c>
      <c r="AI84" s="486">
        <v>15600</v>
      </c>
      <c r="AJ84" s="594">
        <v>17093.78</v>
      </c>
      <c r="AK84" s="695">
        <v>0</v>
      </c>
      <c r="AL84" s="2">
        <v>350</v>
      </c>
      <c r="AM84" s="486">
        <v>37500</v>
      </c>
      <c r="AN84" s="594">
        <v>38285.14</v>
      </c>
      <c r="AO84" s="695">
        <v>1</v>
      </c>
      <c r="AP84" s="2">
        <v>400</v>
      </c>
      <c r="AQ84" s="486">
        <v>168000</v>
      </c>
      <c r="AR84" s="594">
        <v>186377.28</v>
      </c>
      <c r="AS84" s="486">
        <v>14700</v>
      </c>
      <c r="AT84" s="594">
        <v>1607.99</v>
      </c>
      <c r="AU84" s="695">
        <v>0</v>
      </c>
      <c r="AV84" s="776">
        <v>600</v>
      </c>
      <c r="AW84" s="408">
        <v>624.16999999999996</v>
      </c>
      <c r="AX84" s="776">
        <v>0</v>
      </c>
      <c r="AY84" s="408">
        <v>0</v>
      </c>
      <c r="AZ84" s="776">
        <v>11800</v>
      </c>
      <c r="BA84" s="408">
        <v>15327.5</v>
      </c>
      <c r="BB84" s="776">
        <v>7600</v>
      </c>
      <c r="BC84" s="408">
        <v>7859</v>
      </c>
      <c r="BD84" s="776">
        <v>45000</v>
      </c>
      <c r="BE84" s="408">
        <v>48781.62</v>
      </c>
      <c r="BF84" s="408"/>
      <c r="BG84" s="408"/>
      <c r="BH84" s="408">
        <v>6251.52</v>
      </c>
      <c r="BI84" s="408"/>
      <c r="BJ84" s="408">
        <v>336496.91</v>
      </c>
      <c r="BK84" s="471">
        <v>336496.91</v>
      </c>
      <c r="BL84" s="408"/>
      <c r="BM84" s="408"/>
      <c r="BN84" s="777">
        <v>0.25585999999999998</v>
      </c>
      <c r="BO84" s="408">
        <v>88800</v>
      </c>
      <c r="BP84" s="777">
        <v>4.0000000000000002E-4</v>
      </c>
      <c r="BQ84" s="776">
        <v>500</v>
      </c>
      <c r="BR84" s="410">
        <v>1</v>
      </c>
      <c r="BS84" s="410">
        <v>0</v>
      </c>
      <c r="BT84" s="410">
        <v>1</v>
      </c>
      <c r="BU84" s="410">
        <v>1</v>
      </c>
      <c r="BV84" s="410">
        <v>1</v>
      </c>
      <c r="BW84" s="410">
        <v>1</v>
      </c>
      <c r="BX84" s="410">
        <v>1</v>
      </c>
      <c r="BY84" s="408">
        <v>76272.479999999996</v>
      </c>
      <c r="BZ84" s="777"/>
      <c r="CA84" s="408">
        <v>76139.28</v>
      </c>
      <c r="CB84" s="777"/>
      <c r="CC84" s="408">
        <v>84100.72</v>
      </c>
      <c r="CD84" s="777"/>
      <c r="CE84" s="408">
        <v>72702.080000000002</v>
      </c>
      <c r="CF84" s="777"/>
      <c r="CG84" s="408">
        <v>84970.2</v>
      </c>
      <c r="CH84" s="777"/>
      <c r="CI84" s="408">
        <v>95565.09</v>
      </c>
      <c r="CJ84" s="777"/>
      <c r="CK84" s="408">
        <v>87000</v>
      </c>
      <c r="CL84" s="807">
        <v>25.585999999999999</v>
      </c>
      <c r="CM84" s="777"/>
    </row>
    <row r="85" spans="1:91">
      <c r="A85" s="582">
        <v>13073078</v>
      </c>
      <c r="B85" s="582">
        <v>5359</v>
      </c>
      <c r="C85" s="582" t="s">
        <v>106</v>
      </c>
      <c r="D85" s="592">
        <v>2457</v>
      </c>
      <c r="E85" s="592">
        <v>50700</v>
      </c>
      <c r="F85" s="596">
        <v>330550.23</v>
      </c>
      <c r="G85" s="817">
        <v>279850.23</v>
      </c>
      <c r="H85" s="817">
        <v>129133.36</v>
      </c>
      <c r="I85" s="817">
        <v>201416.87</v>
      </c>
      <c r="J85" s="676">
        <v>1</v>
      </c>
      <c r="K85" s="678">
        <v>1</v>
      </c>
      <c r="L85" s="547">
        <v>67300</v>
      </c>
      <c r="M85" s="549">
        <v>1242046.51</v>
      </c>
      <c r="N85" s="819">
        <v>1174746.51</v>
      </c>
      <c r="O85" s="677">
        <v>1</v>
      </c>
      <c r="P85" s="549">
        <v>1723249</v>
      </c>
      <c r="Q85" s="819">
        <v>2965295.51</v>
      </c>
      <c r="R85" s="677">
        <v>1</v>
      </c>
      <c r="S85" s="596">
        <v>1751641.96</v>
      </c>
      <c r="T85" s="596" t="s">
        <v>208</v>
      </c>
      <c r="U85" s="817">
        <v>1751641.96</v>
      </c>
      <c r="V85" s="682">
        <v>0</v>
      </c>
      <c r="W85" s="683">
        <v>2015</v>
      </c>
      <c r="X85" s="683">
        <v>2013</v>
      </c>
      <c r="Y85" s="596" t="s">
        <v>208</v>
      </c>
      <c r="Z85" s="596">
        <v>885196.53</v>
      </c>
      <c r="AA85" s="615">
        <f t="shared" si="16"/>
        <v>360.27534798534799</v>
      </c>
      <c r="AB85" s="1065">
        <v>0</v>
      </c>
      <c r="AC85" s="1065">
        <v>0</v>
      </c>
      <c r="AD85" s="1065">
        <v>1</v>
      </c>
      <c r="AE85" s="1065">
        <v>1</v>
      </c>
      <c r="AF85" s="1065">
        <v>0</v>
      </c>
      <c r="AG85" s="594"/>
      <c r="AH85" s="2">
        <v>4</v>
      </c>
      <c r="AI85" s="486">
        <v>35800</v>
      </c>
      <c r="AJ85" s="594">
        <v>34782.32</v>
      </c>
      <c r="AK85" s="695">
        <v>0</v>
      </c>
      <c r="AL85" s="2">
        <v>400</v>
      </c>
      <c r="AM85" s="486">
        <v>302000</v>
      </c>
      <c r="AN85" s="594">
        <v>298839.33</v>
      </c>
      <c r="AO85" s="695">
        <v>0</v>
      </c>
      <c r="AP85" s="2">
        <v>325</v>
      </c>
      <c r="AQ85" s="486">
        <v>1200000</v>
      </c>
      <c r="AR85" s="594">
        <v>1451202.17</v>
      </c>
      <c r="AS85" s="486">
        <v>129300</v>
      </c>
      <c r="AT85" s="594">
        <v>156283.39000000001</v>
      </c>
      <c r="AU85" s="695">
        <v>1</v>
      </c>
      <c r="AV85" s="776">
        <v>14500</v>
      </c>
      <c r="AW85" s="408">
        <v>14592.5</v>
      </c>
      <c r="AX85" s="776">
        <v>0</v>
      </c>
      <c r="AY85" s="408">
        <v>0</v>
      </c>
      <c r="AZ85" s="776">
        <v>0</v>
      </c>
      <c r="BA85" s="408">
        <v>0</v>
      </c>
      <c r="BB85" s="776">
        <v>0</v>
      </c>
      <c r="BC85" s="408">
        <v>0</v>
      </c>
      <c r="BD85" s="776">
        <v>0</v>
      </c>
      <c r="BE85" s="408">
        <v>0</v>
      </c>
      <c r="BF85" s="408"/>
      <c r="BG85" s="408"/>
      <c r="BH85" s="408">
        <v>120607.21</v>
      </c>
      <c r="BI85" s="408"/>
      <c r="BJ85" s="408">
        <v>2538666.81</v>
      </c>
      <c r="BK85" s="471">
        <v>2538666.81</v>
      </c>
      <c r="BL85" s="408"/>
      <c r="BM85" s="408"/>
      <c r="BN85" s="777">
        <v>0.25585999999999998</v>
      </c>
      <c r="BO85" s="408">
        <v>639699.98</v>
      </c>
      <c r="BP85" s="777">
        <v>1E-4</v>
      </c>
      <c r="BQ85" s="776">
        <v>500</v>
      </c>
      <c r="BR85" s="410">
        <v>0</v>
      </c>
      <c r="BS85" s="410">
        <v>1</v>
      </c>
      <c r="BT85" s="410">
        <v>0</v>
      </c>
      <c r="BU85" s="410">
        <v>0</v>
      </c>
      <c r="BV85" s="410">
        <v>1</v>
      </c>
      <c r="BW85" s="410">
        <v>1</v>
      </c>
      <c r="BX85" s="410">
        <v>0</v>
      </c>
      <c r="BY85" s="408">
        <v>542940.34</v>
      </c>
      <c r="BZ85" s="777"/>
      <c r="CA85" s="408">
        <v>457205.76000000001</v>
      </c>
      <c r="CB85" s="777"/>
      <c r="CC85" s="408">
        <v>525641.05000000005</v>
      </c>
      <c r="CD85" s="777"/>
      <c r="CE85" s="408">
        <v>558180.89</v>
      </c>
      <c r="CF85" s="777"/>
      <c r="CG85" s="408">
        <v>498976.32</v>
      </c>
      <c r="CH85" s="777"/>
      <c r="CI85" s="408">
        <v>618129.31000000006</v>
      </c>
      <c r="CJ85" s="777"/>
      <c r="CK85" s="408">
        <v>714999.96</v>
      </c>
      <c r="CL85" s="807">
        <v>25.585999999999999</v>
      </c>
      <c r="CM85" s="777"/>
    </row>
    <row r="86" spans="1:91">
      <c r="A86" s="582">
        <v>13073101</v>
      </c>
      <c r="B86" s="582">
        <v>5359</v>
      </c>
      <c r="C86" s="582" t="s">
        <v>107</v>
      </c>
      <c r="D86" s="592">
        <v>1045</v>
      </c>
      <c r="E86" s="592">
        <v>49700</v>
      </c>
      <c r="F86" s="596">
        <v>319066.33</v>
      </c>
      <c r="G86" s="817">
        <v>269366.33</v>
      </c>
      <c r="H86" s="817">
        <v>325200.39</v>
      </c>
      <c r="I86" s="817">
        <v>-6134.0599999999977</v>
      </c>
      <c r="J86" s="676">
        <v>0</v>
      </c>
      <c r="K86" s="678">
        <v>0</v>
      </c>
      <c r="L86" s="547">
        <v>-481700</v>
      </c>
      <c r="M86" s="549">
        <v>358192.24</v>
      </c>
      <c r="N86" s="819">
        <v>839892.24</v>
      </c>
      <c r="O86" s="677">
        <v>1</v>
      </c>
      <c r="P86" s="549">
        <v>233380</v>
      </c>
      <c r="Q86" s="819">
        <v>591572.24</v>
      </c>
      <c r="R86" s="677">
        <v>1</v>
      </c>
      <c r="S86" s="596">
        <v>0</v>
      </c>
      <c r="T86" s="596">
        <v>-11784.6</v>
      </c>
      <c r="U86" s="817">
        <v>11784.6</v>
      </c>
      <c r="V86" s="682">
        <v>0</v>
      </c>
      <c r="W86" s="683">
        <v>2015</v>
      </c>
      <c r="X86" s="683">
        <v>2015</v>
      </c>
      <c r="Y86" s="596" t="s">
        <v>208</v>
      </c>
      <c r="Z86" s="596">
        <v>7708059.0899999999</v>
      </c>
      <c r="AA86" s="615">
        <f t="shared" si="16"/>
        <v>7376.1331004784688</v>
      </c>
      <c r="AB86" s="1065">
        <v>0</v>
      </c>
      <c r="AC86" s="1065">
        <v>0</v>
      </c>
      <c r="AD86" s="1065">
        <v>1</v>
      </c>
      <c r="AE86" s="1065">
        <v>0</v>
      </c>
      <c r="AF86" s="1065">
        <v>0</v>
      </c>
      <c r="AG86" s="594"/>
      <c r="AH86" s="2">
        <v>4</v>
      </c>
      <c r="AI86" s="486">
        <v>44300</v>
      </c>
      <c r="AJ86" s="594">
        <v>43999.040000000001</v>
      </c>
      <c r="AK86" s="695">
        <v>0</v>
      </c>
      <c r="AL86" s="2">
        <v>400</v>
      </c>
      <c r="AM86" s="486">
        <v>143000</v>
      </c>
      <c r="AN86" s="594">
        <v>157082.44</v>
      </c>
      <c r="AO86" s="695">
        <v>0</v>
      </c>
      <c r="AP86" s="2">
        <v>375</v>
      </c>
      <c r="AQ86" s="486">
        <v>200000</v>
      </c>
      <c r="AR86" s="594">
        <v>29736.03</v>
      </c>
      <c r="AS86" s="486">
        <v>18700</v>
      </c>
      <c r="AT86" s="594">
        <v>27734.560000000001</v>
      </c>
      <c r="AU86" s="695">
        <v>0</v>
      </c>
      <c r="AV86" s="776">
        <v>5300</v>
      </c>
      <c r="AW86" s="408">
        <v>4986.68</v>
      </c>
      <c r="AX86" s="776">
        <v>0</v>
      </c>
      <c r="AY86" s="408">
        <v>0</v>
      </c>
      <c r="AZ86" s="776">
        <v>29200</v>
      </c>
      <c r="BA86" s="408">
        <v>34312.5</v>
      </c>
      <c r="BB86" s="776">
        <v>18700</v>
      </c>
      <c r="BC86" s="408">
        <v>17189</v>
      </c>
      <c r="BD86" s="776">
        <v>18700</v>
      </c>
      <c r="BE86" s="408">
        <v>17189</v>
      </c>
      <c r="BF86" s="408"/>
      <c r="BG86" s="408"/>
      <c r="BH86" s="408">
        <v>39056.800000000003</v>
      </c>
      <c r="BI86" s="408"/>
      <c r="BJ86" s="408">
        <v>858476.95</v>
      </c>
      <c r="BK86" s="471">
        <v>858476.95</v>
      </c>
      <c r="BL86" s="408"/>
      <c r="BM86" s="408"/>
      <c r="BN86" s="777">
        <v>0.25585999999999998</v>
      </c>
      <c r="BO86" s="408">
        <v>219900</v>
      </c>
      <c r="BP86" s="777">
        <v>4.8999999999999998E-4</v>
      </c>
      <c r="BQ86" s="776">
        <v>1500</v>
      </c>
      <c r="BR86" s="410">
        <v>1</v>
      </c>
      <c r="BS86" s="410">
        <v>1</v>
      </c>
      <c r="BT86" s="410">
        <v>1</v>
      </c>
      <c r="BU86" s="410">
        <v>0</v>
      </c>
      <c r="BV86" s="410">
        <v>0</v>
      </c>
      <c r="BW86" s="410">
        <v>0</v>
      </c>
      <c r="BX86" s="410">
        <v>0</v>
      </c>
      <c r="BY86" s="408">
        <v>207701.76000000001</v>
      </c>
      <c r="BZ86" s="777"/>
      <c r="CA86" s="408">
        <v>218346.23999999999</v>
      </c>
      <c r="CB86" s="777"/>
      <c r="CC86" s="408">
        <v>268187.03999999998</v>
      </c>
      <c r="CD86" s="777"/>
      <c r="CE86" s="408">
        <v>259345.92000000001</v>
      </c>
      <c r="CF86" s="777"/>
      <c r="CG86" s="408">
        <v>265812.96000000002</v>
      </c>
      <c r="CH86" s="777"/>
      <c r="CI86" s="408">
        <v>282850.51</v>
      </c>
      <c r="CJ86" s="777"/>
      <c r="CK86" s="408">
        <v>269400</v>
      </c>
      <c r="CL86" s="807">
        <v>25.585999999999999</v>
      </c>
      <c r="CM86" s="777"/>
    </row>
    <row r="87" spans="1:91">
      <c r="A87" s="582">
        <v>13073007</v>
      </c>
      <c r="B87" s="582">
        <v>5360</v>
      </c>
      <c r="C87" s="582" t="s">
        <v>108</v>
      </c>
      <c r="D87" s="592">
        <v>1710</v>
      </c>
      <c r="E87" s="592" t="s">
        <v>208</v>
      </c>
      <c r="F87" s="808">
        <v>-3078.34</v>
      </c>
      <c r="G87" s="1033">
        <v>0</v>
      </c>
      <c r="H87" s="802">
        <v>241324.69</v>
      </c>
      <c r="I87" s="802">
        <f>F87-H87</f>
        <v>-244403.03</v>
      </c>
      <c r="J87" s="1026">
        <v>0</v>
      </c>
      <c r="K87" s="1026">
        <v>0</v>
      </c>
      <c r="L87" s="592" t="s">
        <v>208</v>
      </c>
      <c r="M87" s="592" t="s">
        <v>208</v>
      </c>
      <c r="N87" s="592" t="s">
        <v>208</v>
      </c>
      <c r="O87" s="817"/>
      <c r="P87" s="592" t="s">
        <v>208</v>
      </c>
      <c r="Q87" s="592" t="s">
        <v>208</v>
      </c>
      <c r="R87" s="817"/>
      <c r="S87" s="592" t="s">
        <v>208</v>
      </c>
      <c r="T87" s="592" t="s">
        <v>208</v>
      </c>
      <c r="U87" s="592" t="s">
        <v>208</v>
      </c>
      <c r="V87" s="817"/>
      <c r="W87" s="829">
        <v>2013</v>
      </c>
      <c r="X87" s="682">
        <v>2013</v>
      </c>
      <c r="Y87" s="596" t="s">
        <v>208</v>
      </c>
      <c r="Z87" s="596">
        <v>681589.51</v>
      </c>
      <c r="AA87" s="615">
        <f t="shared" si="16"/>
        <v>398.59035672514619</v>
      </c>
      <c r="AB87" s="1065">
        <v>1</v>
      </c>
      <c r="AC87" s="1065">
        <v>1</v>
      </c>
      <c r="AD87" s="1065"/>
      <c r="AE87" s="1065"/>
      <c r="AF87" s="1065"/>
      <c r="AG87" s="594"/>
      <c r="AH87" s="2"/>
      <c r="AI87" s="486"/>
      <c r="AJ87" s="594"/>
      <c r="AK87" s="695">
        <v>1</v>
      </c>
      <c r="AL87" s="2"/>
      <c r="AM87" s="486"/>
      <c r="AN87" s="594"/>
      <c r="AO87" s="695">
        <v>1</v>
      </c>
      <c r="AP87" s="2"/>
      <c r="AQ87" s="486"/>
      <c r="AR87" s="594"/>
      <c r="AS87" s="486"/>
      <c r="AT87" s="594"/>
      <c r="AU87" s="695">
        <v>1</v>
      </c>
      <c r="AV87" s="776"/>
      <c r="AW87" s="408"/>
      <c r="AX87" s="776"/>
      <c r="AY87" s="408"/>
      <c r="AZ87" s="776">
        <v>0</v>
      </c>
      <c r="BA87" s="408">
        <v>0</v>
      </c>
      <c r="BB87" s="776">
        <v>0</v>
      </c>
      <c r="BC87" s="408">
        <v>0</v>
      </c>
      <c r="BD87" s="776"/>
      <c r="BE87" s="408"/>
      <c r="BF87" s="408"/>
      <c r="BG87" s="408"/>
      <c r="BH87" s="408"/>
      <c r="BI87" s="408"/>
      <c r="BJ87" s="408"/>
      <c r="BK87" s="471">
        <v>0</v>
      </c>
      <c r="BL87" s="408"/>
      <c r="BM87" s="408"/>
      <c r="BN87" s="777"/>
      <c r="BO87" s="408"/>
      <c r="BP87" s="777"/>
      <c r="BQ87" s="776"/>
      <c r="BR87" s="410"/>
      <c r="BS87" s="410"/>
      <c r="BT87" s="410"/>
      <c r="BU87" s="410"/>
      <c r="BV87" s="410"/>
      <c r="BW87" s="410"/>
      <c r="BX87" s="410"/>
      <c r="BY87" s="408"/>
      <c r="BZ87" s="777"/>
      <c r="CA87" s="408"/>
      <c r="CB87" s="777"/>
      <c r="CC87" s="408"/>
      <c r="CD87" s="777"/>
      <c r="CE87" s="408"/>
      <c r="CF87" s="777"/>
      <c r="CG87" s="408"/>
      <c r="CH87" s="777"/>
      <c r="CI87" s="408"/>
      <c r="CJ87" s="777"/>
      <c r="CK87" s="408"/>
      <c r="CL87" s="1019">
        <v>23.7</v>
      </c>
      <c r="CM87" s="777"/>
    </row>
    <row r="88" spans="1:91">
      <c r="A88" s="582">
        <v>13073015</v>
      </c>
      <c r="B88" s="582">
        <v>5360</v>
      </c>
      <c r="C88" s="582" t="s">
        <v>109</v>
      </c>
      <c r="D88" s="592">
        <v>1009</v>
      </c>
      <c r="E88" s="592" t="s">
        <v>208</v>
      </c>
      <c r="F88" s="808">
        <v>36873.230000000003</v>
      </c>
      <c r="G88" s="1033">
        <v>0</v>
      </c>
      <c r="H88" s="802">
        <v>117772.5</v>
      </c>
      <c r="I88" s="802">
        <f t="shared" ref="I88:I96" si="17">F88-H88</f>
        <v>-80899.26999999999</v>
      </c>
      <c r="J88" s="1026">
        <v>0</v>
      </c>
      <c r="K88" s="1026">
        <v>0</v>
      </c>
      <c r="L88" s="592" t="s">
        <v>208</v>
      </c>
      <c r="M88" s="592" t="s">
        <v>208</v>
      </c>
      <c r="N88" s="592" t="s">
        <v>208</v>
      </c>
      <c r="O88" s="817"/>
      <c r="P88" s="592" t="s">
        <v>208</v>
      </c>
      <c r="Q88" s="592" t="s">
        <v>208</v>
      </c>
      <c r="R88" s="817"/>
      <c r="S88" s="592" t="s">
        <v>208</v>
      </c>
      <c r="T88" s="592" t="s">
        <v>208</v>
      </c>
      <c r="U88" s="592" t="s">
        <v>208</v>
      </c>
      <c r="V88" s="817"/>
      <c r="W88" s="829">
        <v>2015</v>
      </c>
      <c r="X88" s="682">
        <v>2015</v>
      </c>
      <c r="Y88" s="596" t="s">
        <v>208</v>
      </c>
      <c r="Z88" s="596">
        <v>1484442.96</v>
      </c>
      <c r="AA88" s="615">
        <f t="shared" si="16"/>
        <v>1471.2021407333993</v>
      </c>
      <c r="AB88" s="1065">
        <v>1</v>
      </c>
      <c r="AC88" s="1065">
        <v>0</v>
      </c>
      <c r="AD88" s="1065"/>
      <c r="AE88" s="1065"/>
      <c r="AF88" s="1065"/>
      <c r="AG88" s="594"/>
      <c r="AH88" s="2"/>
      <c r="AI88" s="486"/>
      <c r="AJ88" s="594"/>
      <c r="AK88" s="695">
        <v>1</v>
      </c>
      <c r="AL88" s="2"/>
      <c r="AM88" s="486"/>
      <c r="AN88" s="594"/>
      <c r="AO88" s="695">
        <v>1</v>
      </c>
      <c r="AP88" s="2"/>
      <c r="AQ88" s="486"/>
      <c r="AR88" s="594"/>
      <c r="AS88" s="486"/>
      <c r="AT88" s="594"/>
      <c r="AU88" s="695">
        <v>1</v>
      </c>
      <c r="AV88" s="776"/>
      <c r="AW88" s="408"/>
      <c r="AX88" s="776">
        <v>0</v>
      </c>
      <c r="AY88" s="408">
        <v>0</v>
      </c>
      <c r="AZ88" s="776">
        <v>0</v>
      </c>
      <c r="BA88" s="408">
        <v>0</v>
      </c>
      <c r="BB88" s="776">
        <v>0</v>
      </c>
      <c r="BC88" s="408">
        <v>0</v>
      </c>
      <c r="BD88" s="776">
        <v>0</v>
      </c>
      <c r="BE88" s="408">
        <v>0</v>
      </c>
      <c r="BF88" s="408"/>
      <c r="BG88" s="408"/>
      <c r="BH88" s="408"/>
      <c r="BI88" s="408"/>
      <c r="BJ88" s="408"/>
      <c r="BK88" s="471">
        <v>0</v>
      </c>
      <c r="BL88" s="408"/>
      <c r="BM88" s="408"/>
      <c r="BN88" s="777"/>
      <c r="BO88" s="408"/>
      <c r="BP88" s="777"/>
      <c r="BQ88" s="776"/>
      <c r="BR88" s="410"/>
      <c r="BS88" s="410"/>
      <c r="BT88" s="410"/>
      <c r="BU88" s="410"/>
      <c r="BV88" s="410"/>
      <c r="BW88" s="410"/>
      <c r="BX88" s="410"/>
      <c r="BY88" s="408"/>
      <c r="BZ88" s="777"/>
      <c r="CA88" s="408"/>
      <c r="CB88" s="777"/>
      <c r="CC88" s="408"/>
      <c r="CD88" s="777"/>
      <c r="CE88" s="408"/>
      <c r="CF88" s="777"/>
      <c r="CG88" s="408"/>
      <c r="CH88" s="777"/>
      <c r="CI88" s="408"/>
      <c r="CJ88" s="777"/>
      <c r="CK88" s="408"/>
      <c r="CL88" s="1019">
        <v>23.7</v>
      </c>
      <c r="CM88" s="777"/>
    </row>
    <row r="89" spans="1:91">
      <c r="A89" s="582">
        <v>13073016</v>
      </c>
      <c r="B89" s="582">
        <v>5360</v>
      </c>
      <c r="C89" s="582" t="s">
        <v>110</v>
      </c>
      <c r="D89" s="592">
        <v>470</v>
      </c>
      <c r="E89" s="592" t="s">
        <v>208</v>
      </c>
      <c r="F89" s="808">
        <v>-52972.01</v>
      </c>
      <c r="G89" s="1033">
        <v>0</v>
      </c>
      <c r="H89" s="802">
        <v>5752.64</v>
      </c>
      <c r="I89" s="802">
        <f t="shared" si="17"/>
        <v>-58724.65</v>
      </c>
      <c r="J89" s="1026">
        <v>0</v>
      </c>
      <c r="K89" s="1026">
        <v>0</v>
      </c>
      <c r="L89" s="592" t="s">
        <v>208</v>
      </c>
      <c r="M89" s="592" t="s">
        <v>208</v>
      </c>
      <c r="N89" s="592" t="s">
        <v>208</v>
      </c>
      <c r="O89" s="817"/>
      <c r="P89" s="592" t="s">
        <v>208</v>
      </c>
      <c r="Q89" s="592" t="s">
        <v>208</v>
      </c>
      <c r="R89" s="817"/>
      <c r="S89" s="592" t="s">
        <v>208</v>
      </c>
      <c r="T89" s="592" t="s">
        <v>208</v>
      </c>
      <c r="U89" s="592" t="s">
        <v>208</v>
      </c>
      <c r="V89" s="817"/>
      <c r="W89" s="829">
        <v>2013</v>
      </c>
      <c r="X89" s="682">
        <v>2013</v>
      </c>
      <c r="Y89" s="596" t="s">
        <v>208</v>
      </c>
      <c r="Z89" s="596">
        <v>39752.06</v>
      </c>
      <c r="AA89" s="615">
        <f t="shared" si="16"/>
        <v>84.578851063829788</v>
      </c>
      <c r="AB89" s="1065">
        <v>1</v>
      </c>
      <c r="AC89" s="1065">
        <v>0</v>
      </c>
      <c r="AD89" s="1065"/>
      <c r="AE89" s="1065"/>
      <c r="AF89" s="1065"/>
      <c r="AG89" s="594"/>
      <c r="AH89" s="2"/>
      <c r="AI89" s="486"/>
      <c r="AJ89" s="594"/>
      <c r="AK89" s="695">
        <v>1</v>
      </c>
      <c r="AL89" s="2"/>
      <c r="AM89" s="486"/>
      <c r="AN89" s="594"/>
      <c r="AO89" s="695">
        <v>1</v>
      </c>
      <c r="AP89" s="2"/>
      <c r="AQ89" s="486"/>
      <c r="AR89" s="594"/>
      <c r="AS89" s="486"/>
      <c r="AT89" s="594"/>
      <c r="AU89" s="695">
        <v>1</v>
      </c>
      <c r="AV89" s="776"/>
      <c r="AW89" s="408"/>
      <c r="AX89" s="776">
        <v>0</v>
      </c>
      <c r="AY89" s="408">
        <v>0</v>
      </c>
      <c r="AZ89" s="776">
        <v>0</v>
      </c>
      <c r="BA89" s="408">
        <v>0</v>
      </c>
      <c r="BB89" s="776">
        <v>0</v>
      </c>
      <c r="BC89" s="408">
        <v>0</v>
      </c>
      <c r="BD89" s="776">
        <v>0</v>
      </c>
      <c r="BE89" s="408">
        <v>0</v>
      </c>
      <c r="BF89" s="408"/>
      <c r="BG89" s="408"/>
      <c r="BH89" s="408"/>
      <c r="BI89" s="408"/>
      <c r="BJ89" s="408"/>
      <c r="BK89" s="471">
        <v>0</v>
      </c>
      <c r="BL89" s="408"/>
      <c r="BM89" s="408"/>
      <c r="BN89" s="777"/>
      <c r="BO89" s="408"/>
      <c r="BP89" s="777"/>
      <c r="BQ89" s="776"/>
      <c r="BR89" s="410"/>
      <c r="BS89" s="410"/>
      <c r="BT89" s="410"/>
      <c r="BU89" s="410"/>
      <c r="BV89" s="410"/>
      <c r="BW89" s="410"/>
      <c r="BX89" s="410"/>
      <c r="BY89" s="408"/>
      <c r="BZ89" s="777"/>
      <c r="CA89" s="408"/>
      <c r="CB89" s="777"/>
      <c r="CC89" s="408"/>
      <c r="CD89" s="777"/>
      <c r="CE89" s="408"/>
      <c r="CF89" s="777"/>
      <c r="CG89" s="408"/>
      <c r="CH89" s="777"/>
      <c r="CI89" s="408"/>
      <c r="CJ89" s="777"/>
      <c r="CK89" s="408"/>
      <c r="CL89" s="1019">
        <v>23.7</v>
      </c>
      <c r="CM89" s="777"/>
    </row>
    <row r="90" spans="1:91">
      <c r="A90" s="582">
        <v>13073020</v>
      </c>
      <c r="B90" s="582">
        <v>5360</v>
      </c>
      <c r="C90" s="582" t="s">
        <v>111</v>
      </c>
      <c r="D90" s="592">
        <v>234</v>
      </c>
      <c r="E90" s="592" t="s">
        <v>208</v>
      </c>
      <c r="F90" s="808">
        <v>-20887.93</v>
      </c>
      <c r="G90" s="1033">
        <v>0</v>
      </c>
      <c r="H90" s="802">
        <v>2368.69</v>
      </c>
      <c r="I90" s="802">
        <f t="shared" si="17"/>
        <v>-23256.62</v>
      </c>
      <c r="J90" s="1026">
        <v>0</v>
      </c>
      <c r="K90" s="1026">
        <v>1</v>
      </c>
      <c r="L90" s="592" t="s">
        <v>208</v>
      </c>
      <c r="M90" s="592" t="s">
        <v>208</v>
      </c>
      <c r="N90" s="592" t="s">
        <v>208</v>
      </c>
      <c r="O90" s="817"/>
      <c r="P90" s="592" t="s">
        <v>208</v>
      </c>
      <c r="Q90" s="592" t="s">
        <v>208</v>
      </c>
      <c r="R90" s="817"/>
      <c r="S90" s="592" t="s">
        <v>208</v>
      </c>
      <c r="T90" s="592" t="s">
        <v>208</v>
      </c>
      <c r="U90" s="592" t="s">
        <v>208</v>
      </c>
      <c r="V90" s="817"/>
      <c r="W90" s="829">
        <v>2014</v>
      </c>
      <c r="X90" s="682">
        <v>2014</v>
      </c>
      <c r="Y90" s="596" t="s">
        <v>208</v>
      </c>
      <c r="Z90" s="596">
        <v>52363.34</v>
      </c>
      <c r="AA90" s="615">
        <f t="shared" si="16"/>
        <v>223.77495726495724</v>
      </c>
      <c r="AB90" s="1065">
        <v>1</v>
      </c>
      <c r="AC90" s="1065">
        <v>0</v>
      </c>
      <c r="AD90" s="1065"/>
      <c r="AE90" s="1065"/>
      <c r="AF90" s="1065"/>
      <c r="AG90" s="594"/>
      <c r="AH90" s="2"/>
      <c r="AI90" s="486"/>
      <c r="AJ90" s="594"/>
      <c r="AK90" s="695">
        <v>1</v>
      </c>
      <c r="AL90" s="2"/>
      <c r="AM90" s="486"/>
      <c r="AN90" s="594"/>
      <c r="AO90" s="695">
        <v>1</v>
      </c>
      <c r="AP90" s="2"/>
      <c r="AQ90" s="486"/>
      <c r="AR90" s="594"/>
      <c r="AS90" s="486"/>
      <c r="AT90" s="594"/>
      <c r="AU90" s="695">
        <v>1</v>
      </c>
      <c r="AV90" s="776"/>
      <c r="AW90" s="408"/>
      <c r="AX90" s="776">
        <v>0</v>
      </c>
      <c r="AY90" s="408">
        <v>0</v>
      </c>
      <c r="AZ90" s="776">
        <v>0</v>
      </c>
      <c r="BA90" s="408">
        <v>0</v>
      </c>
      <c r="BB90" s="776">
        <v>0</v>
      </c>
      <c r="BC90" s="408">
        <v>0</v>
      </c>
      <c r="BD90" s="776">
        <v>0</v>
      </c>
      <c r="BE90" s="408">
        <v>0</v>
      </c>
      <c r="BF90" s="408"/>
      <c r="BG90" s="408"/>
      <c r="BH90" s="408"/>
      <c r="BI90" s="408"/>
      <c r="BJ90" s="408"/>
      <c r="BK90" s="471">
        <v>0</v>
      </c>
      <c r="BL90" s="408"/>
      <c r="BM90" s="408"/>
      <c r="BN90" s="777"/>
      <c r="BO90" s="408"/>
      <c r="BP90" s="777"/>
      <c r="BQ90" s="776"/>
      <c r="BR90" s="410"/>
      <c r="BS90" s="410"/>
      <c r="BT90" s="410"/>
      <c r="BU90" s="410"/>
      <c r="BV90" s="410"/>
      <c r="BW90" s="410"/>
      <c r="BX90" s="410"/>
      <c r="BY90" s="408"/>
      <c r="BZ90" s="777"/>
      <c r="CA90" s="408"/>
      <c r="CB90" s="777"/>
      <c r="CC90" s="408"/>
      <c r="CD90" s="777"/>
      <c r="CE90" s="408"/>
      <c r="CF90" s="777"/>
      <c r="CG90" s="408"/>
      <c r="CH90" s="777"/>
      <c r="CI90" s="408"/>
      <c r="CJ90" s="777"/>
      <c r="CK90" s="408"/>
      <c r="CL90" s="1019">
        <v>23.7</v>
      </c>
      <c r="CM90" s="777"/>
    </row>
    <row r="91" spans="1:91">
      <c r="A91" s="582">
        <v>13073022</v>
      </c>
      <c r="B91" s="582">
        <v>5360</v>
      </c>
      <c r="C91" s="582" t="s">
        <v>112</v>
      </c>
      <c r="D91" s="592">
        <v>769</v>
      </c>
      <c r="E91" s="592" t="s">
        <v>208</v>
      </c>
      <c r="F91" s="808">
        <v>42697.02</v>
      </c>
      <c r="G91" s="1033">
        <v>0</v>
      </c>
      <c r="H91" s="802">
        <v>27167.48</v>
      </c>
      <c r="I91" s="802">
        <f t="shared" si="17"/>
        <v>15529.539999999997</v>
      </c>
      <c r="J91" s="1026">
        <v>1</v>
      </c>
      <c r="K91" s="1026">
        <v>1</v>
      </c>
      <c r="L91" s="592" t="s">
        <v>208</v>
      </c>
      <c r="M91" s="592" t="s">
        <v>208</v>
      </c>
      <c r="N91" s="592" t="s">
        <v>208</v>
      </c>
      <c r="O91" s="817"/>
      <c r="P91" s="592" t="s">
        <v>208</v>
      </c>
      <c r="Q91" s="592" t="s">
        <v>208</v>
      </c>
      <c r="R91" s="817"/>
      <c r="S91" s="592" t="s">
        <v>208</v>
      </c>
      <c r="T91" s="592" t="s">
        <v>208</v>
      </c>
      <c r="U91" s="592" t="s">
        <v>208</v>
      </c>
      <c r="V91" s="817"/>
      <c r="W91" s="829">
        <v>2013</v>
      </c>
      <c r="X91" s="682">
        <v>2013</v>
      </c>
      <c r="Y91" s="596" t="s">
        <v>208</v>
      </c>
      <c r="Z91" s="596">
        <v>80311.59</v>
      </c>
      <c r="AA91" s="615">
        <f t="shared" si="16"/>
        <v>104.43639791937581</v>
      </c>
      <c r="AB91" s="1065">
        <v>0</v>
      </c>
      <c r="AC91" s="1065">
        <v>0</v>
      </c>
      <c r="AD91" s="1065"/>
      <c r="AE91" s="1065"/>
      <c r="AF91" s="1065"/>
      <c r="AG91" s="594"/>
      <c r="AH91" s="2"/>
      <c r="AI91" s="486"/>
      <c r="AJ91" s="594"/>
      <c r="AK91" s="695">
        <v>1</v>
      </c>
      <c r="AL91" s="2"/>
      <c r="AM91" s="486"/>
      <c r="AN91" s="594"/>
      <c r="AO91" s="695">
        <v>1</v>
      </c>
      <c r="AP91" s="2"/>
      <c r="AQ91" s="486"/>
      <c r="AR91" s="594"/>
      <c r="AS91" s="486"/>
      <c r="AT91" s="594"/>
      <c r="AU91" s="695">
        <v>1</v>
      </c>
      <c r="AV91" s="776"/>
      <c r="AW91" s="408"/>
      <c r="AX91" s="776">
        <v>0</v>
      </c>
      <c r="AY91" s="408">
        <v>0</v>
      </c>
      <c r="AZ91" s="776"/>
      <c r="BA91" s="408"/>
      <c r="BB91" s="776">
        <v>0</v>
      </c>
      <c r="BC91" s="408">
        <v>0</v>
      </c>
      <c r="BD91" s="776">
        <v>0</v>
      </c>
      <c r="BE91" s="408">
        <v>0</v>
      </c>
      <c r="BF91" s="408"/>
      <c r="BG91" s="408"/>
      <c r="BH91" s="408"/>
      <c r="BI91" s="408"/>
      <c r="BJ91" s="408"/>
      <c r="BK91" s="471">
        <v>0</v>
      </c>
      <c r="BL91" s="408"/>
      <c r="BM91" s="408"/>
      <c r="BN91" s="777"/>
      <c r="BO91" s="408"/>
      <c r="BP91" s="777"/>
      <c r="BQ91" s="776"/>
      <c r="BR91" s="410"/>
      <c r="BS91" s="410"/>
      <c r="BT91" s="410"/>
      <c r="BU91" s="410"/>
      <c r="BV91" s="410"/>
      <c r="BW91" s="410"/>
      <c r="BX91" s="410"/>
      <c r="BY91" s="408"/>
      <c r="BZ91" s="777"/>
      <c r="CA91" s="408"/>
      <c r="CB91" s="777"/>
      <c r="CC91" s="408"/>
      <c r="CD91" s="777"/>
      <c r="CE91" s="408"/>
      <c r="CF91" s="777"/>
      <c r="CG91" s="408"/>
      <c r="CH91" s="777"/>
      <c r="CI91" s="408"/>
      <c r="CJ91" s="777"/>
      <c r="CK91" s="408"/>
      <c r="CL91" s="1019">
        <v>23.7</v>
      </c>
      <c r="CM91" s="777"/>
    </row>
    <row r="92" spans="1:91">
      <c r="A92" s="582">
        <v>13073032</v>
      </c>
      <c r="B92" s="582">
        <v>5360</v>
      </c>
      <c r="C92" s="582" t="s">
        <v>113</v>
      </c>
      <c r="D92" s="592">
        <v>533</v>
      </c>
      <c r="E92" s="592" t="s">
        <v>208</v>
      </c>
      <c r="F92" s="808">
        <v>-51999.09</v>
      </c>
      <c r="G92" s="1033">
        <v>0</v>
      </c>
      <c r="H92" s="802">
        <v>1809.61</v>
      </c>
      <c r="I92" s="802">
        <f t="shared" si="17"/>
        <v>-53808.7</v>
      </c>
      <c r="J92" s="1026">
        <v>0</v>
      </c>
      <c r="K92" s="1026">
        <v>1</v>
      </c>
      <c r="L92" s="592" t="s">
        <v>208</v>
      </c>
      <c r="M92" s="592" t="s">
        <v>208</v>
      </c>
      <c r="N92" s="592" t="s">
        <v>208</v>
      </c>
      <c r="O92" s="817"/>
      <c r="P92" s="592" t="s">
        <v>208</v>
      </c>
      <c r="Q92" s="592" t="s">
        <v>208</v>
      </c>
      <c r="R92" s="817"/>
      <c r="S92" s="592" t="s">
        <v>208</v>
      </c>
      <c r="T92" s="592" t="s">
        <v>208</v>
      </c>
      <c r="U92" s="592" t="s">
        <v>208</v>
      </c>
      <c r="V92" s="817"/>
      <c r="W92" s="829">
        <v>2014</v>
      </c>
      <c r="X92" s="682">
        <v>2014</v>
      </c>
      <c r="Y92" s="596" t="s">
        <v>208</v>
      </c>
      <c r="Z92" s="596">
        <v>0</v>
      </c>
      <c r="AA92" s="615">
        <f t="shared" si="16"/>
        <v>0</v>
      </c>
      <c r="AB92" s="1065">
        <v>1</v>
      </c>
      <c r="AC92" s="1065">
        <v>0</v>
      </c>
      <c r="AD92" s="1065"/>
      <c r="AE92" s="1065"/>
      <c r="AF92" s="1065"/>
      <c r="AG92" s="594"/>
      <c r="AH92" s="2"/>
      <c r="AI92" s="486"/>
      <c r="AJ92" s="594"/>
      <c r="AK92" s="695">
        <v>1</v>
      </c>
      <c r="AL92" s="2"/>
      <c r="AM92" s="486"/>
      <c r="AN92" s="594"/>
      <c r="AO92" s="695">
        <v>1</v>
      </c>
      <c r="AP92" s="2"/>
      <c r="AQ92" s="486"/>
      <c r="AR92" s="594"/>
      <c r="AS92" s="486"/>
      <c r="AT92" s="594"/>
      <c r="AU92" s="695">
        <v>1</v>
      </c>
      <c r="AV92" s="776"/>
      <c r="AW92" s="408"/>
      <c r="AX92" s="776">
        <v>0</v>
      </c>
      <c r="AY92" s="408">
        <v>0</v>
      </c>
      <c r="AZ92" s="776">
        <v>0</v>
      </c>
      <c r="BA92" s="408">
        <v>0</v>
      </c>
      <c r="BB92" s="776">
        <v>0</v>
      </c>
      <c r="BC92" s="408">
        <v>0</v>
      </c>
      <c r="BD92" s="776">
        <v>0</v>
      </c>
      <c r="BE92" s="408">
        <v>0</v>
      </c>
      <c r="BF92" s="408"/>
      <c r="BG92" s="408"/>
      <c r="BH92" s="408"/>
      <c r="BI92" s="408"/>
      <c r="BJ92" s="408"/>
      <c r="BK92" s="471">
        <v>0</v>
      </c>
      <c r="BL92" s="408"/>
      <c r="BM92" s="408"/>
      <c r="BN92" s="777"/>
      <c r="BO92" s="408"/>
      <c r="BP92" s="777"/>
      <c r="BQ92" s="776"/>
      <c r="BR92" s="410"/>
      <c r="BS92" s="410"/>
      <c r="BT92" s="410"/>
      <c r="BU92" s="410"/>
      <c r="BV92" s="410"/>
      <c r="BW92" s="410"/>
      <c r="BX92" s="410"/>
      <c r="BY92" s="408"/>
      <c r="BZ92" s="777"/>
      <c r="CA92" s="408"/>
      <c r="CB92" s="777"/>
      <c r="CC92" s="408"/>
      <c r="CD92" s="777"/>
      <c r="CE92" s="408"/>
      <c r="CF92" s="777"/>
      <c r="CG92" s="408"/>
      <c r="CH92" s="777"/>
      <c r="CI92" s="408"/>
      <c r="CJ92" s="777"/>
      <c r="CK92" s="408"/>
      <c r="CL92" s="1019">
        <v>23.7</v>
      </c>
      <c r="CM92" s="777"/>
    </row>
    <row r="93" spans="1:91">
      <c r="A93" s="582">
        <v>13073033</v>
      </c>
      <c r="B93" s="582">
        <v>5360</v>
      </c>
      <c r="C93" s="582" t="s">
        <v>114</v>
      </c>
      <c r="D93" s="592">
        <v>563</v>
      </c>
      <c r="E93" s="592" t="s">
        <v>208</v>
      </c>
      <c r="F93" s="808">
        <v>68088.52</v>
      </c>
      <c r="G93" s="1033">
        <v>0</v>
      </c>
      <c r="H93" s="802">
        <v>42797.77</v>
      </c>
      <c r="I93" s="802">
        <f t="shared" si="17"/>
        <v>25290.750000000007</v>
      </c>
      <c r="J93" s="1026">
        <v>1</v>
      </c>
      <c r="K93" s="1026">
        <v>0</v>
      </c>
      <c r="L93" s="592" t="s">
        <v>208</v>
      </c>
      <c r="M93" s="592" t="s">
        <v>208</v>
      </c>
      <c r="N93" s="592" t="s">
        <v>208</v>
      </c>
      <c r="O93" s="817"/>
      <c r="P93" s="592" t="s">
        <v>208</v>
      </c>
      <c r="Q93" s="592" t="s">
        <v>208</v>
      </c>
      <c r="R93" s="817"/>
      <c r="S93" s="592" t="s">
        <v>208</v>
      </c>
      <c r="T93" s="592" t="s">
        <v>208</v>
      </c>
      <c r="U93" s="592" t="s">
        <v>208</v>
      </c>
      <c r="V93" s="817"/>
      <c r="W93" s="829">
        <v>2014</v>
      </c>
      <c r="X93" s="682">
        <v>2014</v>
      </c>
      <c r="Y93" s="596" t="s">
        <v>208</v>
      </c>
      <c r="Z93" s="596">
        <v>22664.95</v>
      </c>
      <c r="AA93" s="615">
        <f t="shared" si="16"/>
        <v>40.257460035523977</v>
      </c>
      <c r="AB93" s="1065">
        <v>1</v>
      </c>
      <c r="AC93" s="1065">
        <v>0</v>
      </c>
      <c r="AD93" s="1065"/>
      <c r="AE93" s="1065"/>
      <c r="AF93" s="1065"/>
      <c r="AG93" s="594"/>
      <c r="AH93" s="2"/>
      <c r="AI93" s="486"/>
      <c r="AJ93" s="594"/>
      <c r="AK93" s="695">
        <v>1</v>
      </c>
      <c r="AL93" s="2"/>
      <c r="AM93" s="486"/>
      <c r="AN93" s="594"/>
      <c r="AO93" s="695">
        <v>1</v>
      </c>
      <c r="AP93" s="2"/>
      <c r="AQ93" s="486"/>
      <c r="AR93" s="594"/>
      <c r="AS93" s="486"/>
      <c r="AT93" s="594"/>
      <c r="AU93" s="695">
        <v>1</v>
      </c>
      <c r="AV93" s="776"/>
      <c r="AW93" s="408"/>
      <c r="AX93" s="776">
        <v>0</v>
      </c>
      <c r="AY93" s="408">
        <v>0</v>
      </c>
      <c r="AZ93" s="776">
        <v>0</v>
      </c>
      <c r="BA93" s="408">
        <v>0</v>
      </c>
      <c r="BB93" s="776">
        <v>0</v>
      </c>
      <c r="BC93" s="408">
        <v>0</v>
      </c>
      <c r="BD93" s="776">
        <v>0</v>
      </c>
      <c r="BE93" s="408">
        <v>0</v>
      </c>
      <c r="BF93" s="408"/>
      <c r="BG93" s="408"/>
      <c r="BH93" s="408"/>
      <c r="BI93" s="408"/>
      <c r="BJ93" s="408"/>
      <c r="BK93" s="471">
        <v>0</v>
      </c>
      <c r="BL93" s="408"/>
      <c r="BM93" s="408"/>
      <c r="BN93" s="777"/>
      <c r="BO93" s="408"/>
      <c r="BP93" s="777"/>
      <c r="BQ93" s="776"/>
      <c r="BR93" s="410"/>
      <c r="BS93" s="410"/>
      <c r="BT93" s="410"/>
      <c r="BU93" s="410"/>
      <c r="BV93" s="410"/>
      <c r="BW93" s="410"/>
      <c r="BX93" s="410"/>
      <c r="BY93" s="408"/>
      <c r="BZ93" s="777"/>
      <c r="CA93" s="408"/>
      <c r="CB93" s="777"/>
      <c r="CC93" s="408"/>
      <c r="CD93" s="777"/>
      <c r="CE93" s="408"/>
      <c r="CF93" s="777"/>
      <c r="CG93" s="408"/>
      <c r="CH93" s="777"/>
      <c r="CI93" s="408"/>
      <c r="CJ93" s="777"/>
      <c r="CK93" s="408"/>
      <c r="CL93" s="1019">
        <v>23.7</v>
      </c>
      <c r="CM93" s="777"/>
    </row>
    <row r="94" spans="1:91">
      <c r="A94" s="582">
        <v>13073039</v>
      </c>
      <c r="B94" s="582">
        <v>5360</v>
      </c>
      <c r="C94" s="582" t="s">
        <v>115</v>
      </c>
      <c r="D94" s="592">
        <v>122</v>
      </c>
      <c r="E94" s="592" t="s">
        <v>208</v>
      </c>
      <c r="F94" s="808">
        <v>-7309.59</v>
      </c>
      <c r="G94" s="1033">
        <v>0</v>
      </c>
      <c r="H94" s="802">
        <v>2961.97</v>
      </c>
      <c r="I94" s="802">
        <f t="shared" si="17"/>
        <v>-10271.56</v>
      </c>
      <c r="J94" s="1026">
        <v>0</v>
      </c>
      <c r="K94" s="1026">
        <v>0</v>
      </c>
      <c r="L94" s="592" t="s">
        <v>208</v>
      </c>
      <c r="M94" s="592" t="s">
        <v>208</v>
      </c>
      <c r="N94" s="592" t="s">
        <v>208</v>
      </c>
      <c r="O94" s="817"/>
      <c r="P94" s="592" t="s">
        <v>208</v>
      </c>
      <c r="Q94" s="592" t="s">
        <v>208</v>
      </c>
      <c r="R94" s="817"/>
      <c r="S94" s="592" t="s">
        <v>208</v>
      </c>
      <c r="T94" s="592" t="s">
        <v>208</v>
      </c>
      <c r="U94" s="592" t="s">
        <v>208</v>
      </c>
      <c r="V94" s="817"/>
      <c r="W94" s="829">
        <v>2014</v>
      </c>
      <c r="X94" s="682">
        <v>2014</v>
      </c>
      <c r="Y94" s="596" t="s">
        <v>208</v>
      </c>
      <c r="Z94" s="596">
        <v>73497.850000000006</v>
      </c>
      <c r="AA94" s="615">
        <f t="shared" si="16"/>
        <v>602.44139344262305</v>
      </c>
      <c r="AB94" s="1065">
        <v>1</v>
      </c>
      <c r="AC94" s="1065">
        <v>0</v>
      </c>
      <c r="AD94" s="1065"/>
      <c r="AE94" s="1065"/>
      <c r="AF94" s="1065"/>
      <c r="AG94" s="594"/>
      <c r="AH94" s="2"/>
      <c r="AI94" s="486"/>
      <c r="AJ94" s="594"/>
      <c r="AK94" s="695">
        <v>1</v>
      </c>
      <c r="AL94" s="2"/>
      <c r="AM94" s="486"/>
      <c r="AN94" s="594"/>
      <c r="AO94" s="695">
        <v>1</v>
      </c>
      <c r="AP94" s="2"/>
      <c r="AQ94" s="486"/>
      <c r="AR94" s="594"/>
      <c r="AS94" s="486"/>
      <c r="AT94" s="594"/>
      <c r="AU94" s="695">
        <v>1</v>
      </c>
      <c r="AV94" s="776"/>
      <c r="AW94" s="408"/>
      <c r="AX94" s="776">
        <v>0</v>
      </c>
      <c r="AY94" s="408">
        <v>0</v>
      </c>
      <c r="AZ94" s="776">
        <v>0</v>
      </c>
      <c r="BA94" s="408">
        <v>0</v>
      </c>
      <c r="BB94" s="776">
        <v>0</v>
      </c>
      <c r="BC94" s="408">
        <v>0</v>
      </c>
      <c r="BD94" s="776">
        <v>0</v>
      </c>
      <c r="BE94" s="408">
        <v>0</v>
      </c>
      <c r="BF94" s="408"/>
      <c r="BG94" s="408"/>
      <c r="BH94" s="408"/>
      <c r="BI94" s="408"/>
      <c r="BJ94" s="408"/>
      <c r="BK94" s="471">
        <v>0</v>
      </c>
      <c r="BL94" s="408"/>
      <c r="BM94" s="408"/>
      <c r="BN94" s="777"/>
      <c r="BO94" s="408"/>
      <c r="BP94" s="777"/>
      <c r="BQ94" s="776"/>
      <c r="BR94" s="410"/>
      <c r="BS94" s="410"/>
      <c r="BT94" s="410"/>
      <c r="BU94" s="410"/>
      <c r="BV94" s="410"/>
      <c r="BW94" s="410"/>
      <c r="BX94" s="410"/>
      <c r="BY94" s="408"/>
      <c r="BZ94" s="777"/>
      <c r="CA94" s="408"/>
      <c r="CB94" s="777"/>
      <c r="CC94" s="408"/>
      <c r="CD94" s="777"/>
      <c r="CE94" s="408"/>
      <c r="CF94" s="777"/>
      <c r="CG94" s="408"/>
      <c r="CH94" s="777"/>
      <c r="CI94" s="408"/>
      <c r="CJ94" s="777"/>
      <c r="CK94" s="408"/>
      <c r="CL94" s="1019">
        <v>23.7</v>
      </c>
      <c r="CM94" s="777"/>
    </row>
    <row r="95" spans="1:91">
      <c r="A95" s="582">
        <v>13073050</v>
      </c>
      <c r="B95" s="582">
        <v>5360</v>
      </c>
      <c r="C95" s="582" t="s">
        <v>116</v>
      </c>
      <c r="D95" s="592">
        <v>644</v>
      </c>
      <c r="E95" s="592" t="s">
        <v>208</v>
      </c>
      <c r="F95" s="808">
        <v>-51510.35</v>
      </c>
      <c r="G95" s="1033">
        <v>0</v>
      </c>
      <c r="H95" s="802">
        <v>0</v>
      </c>
      <c r="I95" s="802">
        <f t="shared" si="17"/>
        <v>-51510.35</v>
      </c>
      <c r="J95" s="1026">
        <v>0</v>
      </c>
      <c r="K95" s="1026">
        <v>0</v>
      </c>
      <c r="L95" s="592" t="s">
        <v>208</v>
      </c>
      <c r="M95" s="592" t="s">
        <v>208</v>
      </c>
      <c r="N95" s="592" t="s">
        <v>208</v>
      </c>
      <c r="O95" s="817"/>
      <c r="P95" s="592" t="s">
        <v>208</v>
      </c>
      <c r="Q95" s="592" t="s">
        <v>208</v>
      </c>
      <c r="R95" s="817"/>
      <c r="S95" s="592" t="s">
        <v>208</v>
      </c>
      <c r="T95" s="592" t="s">
        <v>208</v>
      </c>
      <c r="U95" s="592" t="s">
        <v>208</v>
      </c>
      <c r="V95" s="817"/>
      <c r="W95" s="829">
        <v>2013</v>
      </c>
      <c r="X95" s="682">
        <v>2013</v>
      </c>
      <c r="Y95" s="596" t="s">
        <v>208</v>
      </c>
      <c r="Z95" s="596">
        <v>0</v>
      </c>
      <c r="AA95" s="615">
        <f t="shared" si="16"/>
        <v>0</v>
      </c>
      <c r="AB95" s="1065">
        <v>0</v>
      </c>
      <c r="AC95" s="1065">
        <v>0</v>
      </c>
      <c r="AD95" s="1065"/>
      <c r="AE95" s="1065"/>
      <c r="AF95" s="1065"/>
      <c r="AG95" s="594"/>
      <c r="AH95" s="2"/>
      <c r="AI95" s="486"/>
      <c r="AJ95" s="594"/>
      <c r="AK95" s="695">
        <v>1</v>
      </c>
      <c r="AL95" s="2"/>
      <c r="AM95" s="486"/>
      <c r="AN95" s="594"/>
      <c r="AO95" s="695">
        <v>1</v>
      </c>
      <c r="AP95" s="2"/>
      <c r="AQ95" s="486"/>
      <c r="AR95" s="594"/>
      <c r="AS95" s="486"/>
      <c r="AT95" s="594"/>
      <c r="AU95" s="695">
        <v>1</v>
      </c>
      <c r="AV95" s="776"/>
      <c r="AW95" s="408"/>
      <c r="AX95" s="776">
        <v>0</v>
      </c>
      <c r="AY95" s="408">
        <v>0</v>
      </c>
      <c r="AZ95" s="776">
        <v>0</v>
      </c>
      <c r="BA95" s="408">
        <v>0</v>
      </c>
      <c r="BB95" s="776">
        <v>0</v>
      </c>
      <c r="BC95" s="408">
        <v>0</v>
      </c>
      <c r="BD95" s="776">
        <v>0</v>
      </c>
      <c r="BE95" s="408">
        <v>0</v>
      </c>
      <c r="BF95" s="408"/>
      <c r="BG95" s="408"/>
      <c r="BH95" s="408"/>
      <c r="BI95" s="408"/>
      <c r="BJ95" s="408"/>
      <c r="BK95" s="471">
        <v>0</v>
      </c>
      <c r="BL95" s="408"/>
      <c r="BM95" s="408"/>
      <c r="BN95" s="777"/>
      <c r="BO95" s="408"/>
      <c r="BP95" s="777"/>
      <c r="BQ95" s="776"/>
      <c r="BR95" s="410"/>
      <c r="BS95" s="410"/>
      <c r="BT95" s="410"/>
      <c r="BU95" s="410"/>
      <c r="BV95" s="410"/>
      <c r="BW95" s="410"/>
      <c r="BX95" s="410"/>
      <c r="BY95" s="408"/>
      <c r="BZ95" s="777"/>
      <c r="CA95" s="408"/>
      <c r="CB95" s="777"/>
      <c r="CC95" s="408"/>
      <c r="CD95" s="777"/>
      <c r="CE95" s="408"/>
      <c r="CF95" s="777"/>
      <c r="CG95" s="408"/>
      <c r="CH95" s="777"/>
      <c r="CI95" s="408"/>
      <c r="CJ95" s="777"/>
      <c r="CK95" s="408"/>
      <c r="CL95" s="1019">
        <v>23.7</v>
      </c>
      <c r="CM95" s="777"/>
    </row>
    <row r="96" spans="1:91">
      <c r="A96" s="582">
        <v>13073093</v>
      </c>
      <c r="B96" s="582">
        <v>5360</v>
      </c>
      <c r="C96" s="582" t="s">
        <v>117</v>
      </c>
      <c r="D96" s="486">
        <v>2608</v>
      </c>
      <c r="E96" s="592" t="s">
        <v>208</v>
      </c>
      <c r="F96" s="808">
        <v>354564.53</v>
      </c>
      <c r="G96" s="1033">
        <v>0</v>
      </c>
      <c r="H96" s="802">
        <v>223452.78</v>
      </c>
      <c r="I96" s="802">
        <f t="shared" si="17"/>
        <v>131111.75000000003</v>
      </c>
      <c r="J96" s="1026">
        <v>1</v>
      </c>
      <c r="K96" s="1026">
        <v>1</v>
      </c>
      <c r="L96" s="592" t="s">
        <v>208</v>
      </c>
      <c r="M96" s="592" t="s">
        <v>208</v>
      </c>
      <c r="N96" s="592" t="s">
        <v>208</v>
      </c>
      <c r="O96" s="817"/>
      <c r="P96" s="592" t="s">
        <v>208</v>
      </c>
      <c r="Q96" s="592" t="s">
        <v>208</v>
      </c>
      <c r="R96" s="817"/>
      <c r="S96" s="592" t="s">
        <v>208</v>
      </c>
      <c r="T96" s="592" t="s">
        <v>208</v>
      </c>
      <c r="U96" s="592" t="s">
        <v>208</v>
      </c>
      <c r="V96" s="817"/>
      <c r="W96" s="829">
        <v>2014</v>
      </c>
      <c r="X96" s="682">
        <v>2014</v>
      </c>
      <c r="Y96" s="596" t="s">
        <v>208</v>
      </c>
      <c r="Z96" s="596">
        <v>2449877.85</v>
      </c>
      <c r="AA96" s="615">
        <f t="shared" si="16"/>
        <v>939.37034125766877</v>
      </c>
      <c r="AB96" s="1065">
        <v>0</v>
      </c>
      <c r="AC96" s="1065">
        <v>0</v>
      </c>
      <c r="AD96" s="1065"/>
      <c r="AE96" s="1065"/>
      <c r="AF96" s="1065"/>
      <c r="AG96" s="594"/>
      <c r="AH96" s="2"/>
      <c r="AI96" s="486"/>
      <c r="AJ96" s="594"/>
      <c r="AK96" s="695">
        <v>1</v>
      </c>
      <c r="AL96" s="2"/>
      <c r="AM96" s="486"/>
      <c r="AN96" s="594"/>
      <c r="AO96" s="695">
        <v>1</v>
      </c>
      <c r="AP96" s="2"/>
      <c r="AQ96" s="486"/>
      <c r="AR96" s="594"/>
      <c r="AS96" s="486"/>
      <c r="AT96" s="594"/>
      <c r="AU96" s="695">
        <v>1</v>
      </c>
      <c r="AV96" s="776"/>
      <c r="AW96" s="408"/>
      <c r="AX96" s="776"/>
      <c r="AY96" s="408"/>
      <c r="AZ96" s="776"/>
      <c r="BA96" s="408"/>
      <c r="BB96" s="776">
        <v>0</v>
      </c>
      <c r="BC96" s="408">
        <v>0</v>
      </c>
      <c r="BD96" s="776">
        <v>0</v>
      </c>
      <c r="BE96" s="408">
        <v>0</v>
      </c>
      <c r="BF96" s="408"/>
      <c r="BG96" s="408"/>
      <c r="BH96" s="408"/>
      <c r="BI96" s="408"/>
      <c r="BJ96" s="408"/>
      <c r="BK96" s="471">
        <v>0</v>
      </c>
      <c r="BL96" s="408"/>
      <c r="BM96" s="408"/>
      <c r="BN96" s="777"/>
      <c r="BO96" s="408"/>
      <c r="BP96" s="777"/>
      <c r="BQ96" s="776"/>
      <c r="BR96" s="410"/>
      <c r="BS96" s="410"/>
      <c r="BT96" s="410"/>
      <c r="BU96" s="410"/>
      <c r="BV96" s="410"/>
      <c r="BW96" s="410"/>
      <c r="BX96" s="410"/>
      <c r="BY96" s="408"/>
      <c r="BZ96" s="777"/>
      <c r="CA96" s="408"/>
      <c r="CB96" s="777"/>
      <c r="CC96" s="408"/>
      <c r="CD96" s="777"/>
      <c r="CE96" s="408"/>
      <c r="CF96" s="777"/>
      <c r="CG96" s="408"/>
      <c r="CH96" s="777"/>
      <c r="CI96" s="408"/>
      <c r="CJ96" s="777"/>
      <c r="CK96" s="408"/>
      <c r="CL96" s="1019">
        <v>23.7</v>
      </c>
      <c r="CM96" s="777"/>
    </row>
    <row r="97" spans="1:91">
      <c r="A97" s="582">
        <v>13073001</v>
      </c>
      <c r="B97" s="582">
        <v>5361</v>
      </c>
      <c r="C97" s="582" t="s">
        <v>118</v>
      </c>
      <c r="D97" s="592">
        <v>2118</v>
      </c>
      <c r="E97" s="592">
        <v>213100</v>
      </c>
      <c r="F97" s="596">
        <v>1103314.74</v>
      </c>
      <c r="G97" s="817">
        <v>890214.74</v>
      </c>
      <c r="H97" s="817">
        <v>306663.74</v>
      </c>
      <c r="I97" s="817">
        <v>796651</v>
      </c>
      <c r="J97" s="676">
        <v>1</v>
      </c>
      <c r="K97" s="678">
        <v>0</v>
      </c>
      <c r="L97" s="547">
        <v>74500</v>
      </c>
      <c r="M97" s="549">
        <v>1028595.37</v>
      </c>
      <c r="N97" s="819">
        <v>954095.37</v>
      </c>
      <c r="O97" s="677">
        <v>1</v>
      </c>
      <c r="P97" s="549">
        <v>1348002.09</v>
      </c>
      <c r="Q97" s="819">
        <v>2376597.46</v>
      </c>
      <c r="R97" s="677">
        <v>1</v>
      </c>
      <c r="S97" s="596">
        <v>-3621.31</v>
      </c>
      <c r="T97" s="596">
        <v>-3621.31</v>
      </c>
      <c r="U97" s="817">
        <v>0</v>
      </c>
      <c r="V97" s="682">
        <v>1</v>
      </c>
      <c r="W97" s="683">
        <v>2017</v>
      </c>
      <c r="X97" s="683">
        <v>2017</v>
      </c>
      <c r="Y97" s="596">
        <v>6299973.21</v>
      </c>
      <c r="Z97" s="596">
        <v>1046972.43</v>
      </c>
      <c r="AA97" s="615">
        <f t="shared" si="16"/>
        <v>494.32126062322948</v>
      </c>
      <c r="AB97" s="678">
        <v>0</v>
      </c>
      <c r="AC97" s="678">
        <v>0</v>
      </c>
      <c r="AD97" s="678">
        <v>0</v>
      </c>
      <c r="AE97" s="678">
        <v>0</v>
      </c>
      <c r="AF97" s="678">
        <v>0</v>
      </c>
      <c r="AG97" s="594">
        <v>0</v>
      </c>
      <c r="AH97" s="2">
        <v>3.07</v>
      </c>
      <c r="AI97" s="486">
        <v>63300</v>
      </c>
      <c r="AJ97" s="594">
        <v>65703.27</v>
      </c>
      <c r="AK97" s="695">
        <v>0</v>
      </c>
      <c r="AL97" s="2">
        <v>3.4</v>
      </c>
      <c r="AM97" s="486">
        <v>182800</v>
      </c>
      <c r="AN97" s="594">
        <v>179470.96</v>
      </c>
      <c r="AO97" s="695">
        <v>1</v>
      </c>
      <c r="AP97" s="2">
        <v>3.25</v>
      </c>
      <c r="AQ97" s="486">
        <v>650000</v>
      </c>
      <c r="AR97" s="594">
        <v>1537878.92</v>
      </c>
      <c r="AS97" s="486">
        <v>70000</v>
      </c>
      <c r="AT97" s="594">
        <v>86776.84</v>
      </c>
      <c r="AU97" s="695">
        <v>1</v>
      </c>
      <c r="AV97" s="776">
        <v>9000</v>
      </c>
      <c r="AW97" s="408">
        <v>9296.27</v>
      </c>
      <c r="AX97" s="776">
        <v>0</v>
      </c>
      <c r="AY97" s="408">
        <v>0</v>
      </c>
      <c r="AZ97" s="776">
        <v>0</v>
      </c>
      <c r="BA97" s="408">
        <v>0</v>
      </c>
      <c r="BB97" s="776">
        <v>0</v>
      </c>
      <c r="BC97" s="408">
        <v>0</v>
      </c>
      <c r="BD97" s="776">
        <v>0</v>
      </c>
      <c r="BE97" s="408">
        <v>0</v>
      </c>
      <c r="BF97" s="408"/>
      <c r="BG97" s="408"/>
      <c r="BH97" s="408">
        <v>117792.51</v>
      </c>
      <c r="BI97" s="408">
        <v>1645028</v>
      </c>
      <c r="BJ97" s="408">
        <v>2590011.11</v>
      </c>
      <c r="BK97" s="471">
        <v>944983.10999999987</v>
      </c>
      <c r="BL97" s="408">
        <v>350120.84</v>
      </c>
      <c r="BM97" s="408">
        <v>864896.93</v>
      </c>
      <c r="BN97" s="777">
        <v>0.12323000000000001</v>
      </c>
      <c r="BO97" s="408">
        <v>232658.76</v>
      </c>
      <c r="BP97" s="777">
        <v>1E-3</v>
      </c>
      <c r="BQ97" s="776">
        <v>3700</v>
      </c>
      <c r="BR97" s="410">
        <v>0</v>
      </c>
      <c r="BS97" s="410">
        <v>1</v>
      </c>
      <c r="BT97" s="410">
        <v>0</v>
      </c>
      <c r="BU97" s="410">
        <v>1</v>
      </c>
      <c r="BV97" s="410">
        <v>1</v>
      </c>
      <c r="BW97" s="410">
        <v>0</v>
      </c>
      <c r="BX97" s="410">
        <v>0</v>
      </c>
      <c r="BY97" s="408">
        <v>190900.08</v>
      </c>
      <c r="BZ97" s="777">
        <v>8.0000000000000002E-3</v>
      </c>
      <c r="CA97" s="408">
        <v>195296.88</v>
      </c>
      <c r="CB97" s="777">
        <v>2E-3</v>
      </c>
      <c r="CC97" s="408">
        <v>205801.56</v>
      </c>
      <c r="CD97" s="777">
        <v>3.0000000000000001E-3</v>
      </c>
      <c r="CE97" s="408">
        <v>212509.44</v>
      </c>
      <c r="CF97" s="777">
        <v>2E-3</v>
      </c>
      <c r="CG97" s="408">
        <v>218255.28</v>
      </c>
      <c r="CH97" s="777">
        <v>1E-3</v>
      </c>
      <c r="CI97" s="408">
        <v>226588.32</v>
      </c>
      <c r="CJ97" s="777">
        <v>2E-3</v>
      </c>
      <c r="CK97" s="408">
        <v>228024.95999999999</v>
      </c>
      <c r="CL97" s="807">
        <v>12.323</v>
      </c>
      <c r="CM97" s="777">
        <v>1E-3</v>
      </c>
    </row>
    <row r="98" spans="1:91">
      <c r="A98" s="582">
        <v>13073075</v>
      </c>
      <c r="B98" s="582">
        <v>5361</v>
      </c>
      <c r="C98" s="582" t="s">
        <v>119</v>
      </c>
      <c r="D98" s="592">
        <v>15167</v>
      </c>
      <c r="E98" s="592">
        <v>-489400</v>
      </c>
      <c r="F98" s="596">
        <v>2041700</v>
      </c>
      <c r="G98" s="817">
        <v>2531100</v>
      </c>
      <c r="H98" s="817">
        <v>767900</v>
      </c>
      <c r="I98" s="817">
        <v>1273800</v>
      </c>
      <c r="J98" s="676">
        <v>1</v>
      </c>
      <c r="K98" s="678">
        <v>1</v>
      </c>
      <c r="L98" s="547">
        <v>-1979900</v>
      </c>
      <c r="M98" s="549">
        <v>2100000</v>
      </c>
      <c r="N98" s="819">
        <v>4079900</v>
      </c>
      <c r="O98" s="677">
        <v>1</v>
      </c>
      <c r="P98" s="549">
        <v>1121900</v>
      </c>
      <c r="Q98" s="819">
        <v>3221900</v>
      </c>
      <c r="R98" s="677">
        <v>1</v>
      </c>
      <c r="S98" s="596">
        <v>18239600</v>
      </c>
      <c r="T98" s="596">
        <v>0</v>
      </c>
      <c r="U98" s="817">
        <v>18239600</v>
      </c>
      <c r="V98" s="682">
        <v>1</v>
      </c>
      <c r="W98" s="683">
        <v>2016</v>
      </c>
      <c r="X98" s="683">
        <v>2016</v>
      </c>
      <c r="Y98" s="596">
        <v>99017585</v>
      </c>
      <c r="Z98" s="596">
        <v>7963200</v>
      </c>
      <c r="AA98" s="615">
        <f t="shared" si="16"/>
        <v>525.0346146238544</v>
      </c>
      <c r="AB98" s="678">
        <v>0</v>
      </c>
      <c r="AC98" s="678">
        <v>0</v>
      </c>
      <c r="AD98" s="678">
        <v>0</v>
      </c>
      <c r="AE98" s="678">
        <v>0</v>
      </c>
      <c r="AF98" s="678">
        <v>0</v>
      </c>
      <c r="AG98" s="594">
        <v>0</v>
      </c>
      <c r="AH98" s="2">
        <v>3.4</v>
      </c>
      <c r="AI98" s="486">
        <v>65000</v>
      </c>
      <c r="AJ98" s="594">
        <v>71200</v>
      </c>
      <c r="AK98" s="695">
        <v>0</v>
      </c>
      <c r="AL98" s="2">
        <v>3.4</v>
      </c>
      <c r="AM98" s="486">
        <v>1235000</v>
      </c>
      <c r="AN98" s="594">
        <v>1279600</v>
      </c>
      <c r="AO98" s="695">
        <v>1</v>
      </c>
      <c r="AP98" s="2">
        <v>3.2</v>
      </c>
      <c r="AQ98" s="486">
        <v>2800000</v>
      </c>
      <c r="AR98" s="594">
        <v>3566000</v>
      </c>
      <c r="AS98" s="486">
        <v>306300</v>
      </c>
      <c r="AT98" s="594">
        <v>427300</v>
      </c>
      <c r="AU98" s="695">
        <v>1</v>
      </c>
      <c r="AV98" s="776">
        <v>56700</v>
      </c>
      <c r="AW98" s="408">
        <v>58200</v>
      </c>
      <c r="AX98" s="776">
        <v>79500</v>
      </c>
      <c r="AY98" s="408">
        <v>81600</v>
      </c>
      <c r="AZ98" s="776">
        <v>0</v>
      </c>
      <c r="BA98" s="408">
        <v>0</v>
      </c>
      <c r="BB98" s="776">
        <v>75000</v>
      </c>
      <c r="BC98" s="408">
        <v>77400</v>
      </c>
      <c r="BD98" s="776">
        <v>50000</v>
      </c>
      <c r="BE98" s="408">
        <v>85000</v>
      </c>
      <c r="BF98" s="408"/>
      <c r="BG98" s="408"/>
      <c r="BH98" s="408">
        <v>677700</v>
      </c>
      <c r="BI98" s="408">
        <v>9073152</v>
      </c>
      <c r="BJ98" s="408">
        <v>9997200</v>
      </c>
      <c r="BK98" s="471">
        <v>924048</v>
      </c>
      <c r="BL98" s="408">
        <v>4583353</v>
      </c>
      <c r="BM98" s="408">
        <v>5920095</v>
      </c>
      <c r="BN98" s="777">
        <v>0.12323000000000001</v>
      </c>
      <c r="BO98" s="408">
        <v>1694161</v>
      </c>
      <c r="BP98" s="777">
        <v>6.6000000000000003E-2</v>
      </c>
      <c r="BQ98" s="776">
        <v>1764000</v>
      </c>
      <c r="BR98" s="410">
        <v>1</v>
      </c>
      <c r="BS98" s="410">
        <v>1</v>
      </c>
      <c r="BT98" s="410">
        <v>1</v>
      </c>
      <c r="BU98" s="410">
        <v>1</v>
      </c>
      <c r="BV98" s="410">
        <v>1</v>
      </c>
      <c r="BW98" s="410">
        <v>1</v>
      </c>
      <c r="BX98" s="410">
        <v>1</v>
      </c>
      <c r="BY98" s="408">
        <v>1487685</v>
      </c>
      <c r="BZ98" s="777">
        <v>7.5700000000000003E-2</v>
      </c>
      <c r="CA98" s="408">
        <v>1520007</v>
      </c>
      <c r="CB98" s="777">
        <v>7.9000000000000001E-2</v>
      </c>
      <c r="CC98" s="408">
        <v>1512426</v>
      </c>
      <c r="CD98" s="777">
        <v>7.6899999999999996E-2</v>
      </c>
      <c r="CE98" s="408">
        <v>1555108</v>
      </c>
      <c r="CF98" s="777">
        <v>7.4399999999999994E-2</v>
      </c>
      <c r="CG98" s="408">
        <v>1584003</v>
      </c>
      <c r="CH98" s="777">
        <v>8.1900000000000001E-2</v>
      </c>
      <c r="CI98" s="408">
        <v>1616735</v>
      </c>
      <c r="CJ98" s="777">
        <v>5.9900000000000002E-2</v>
      </c>
      <c r="CK98" s="408">
        <v>1650849</v>
      </c>
      <c r="CL98" s="807">
        <v>12.323</v>
      </c>
      <c r="CM98" s="777">
        <v>6.3899999999999998E-2</v>
      </c>
    </row>
    <row r="99" spans="1:91">
      <c r="A99" s="582">
        <v>13073082</v>
      </c>
      <c r="B99" s="582">
        <v>5361</v>
      </c>
      <c r="C99" s="582" t="s">
        <v>120</v>
      </c>
      <c r="D99" s="592">
        <v>289</v>
      </c>
      <c r="E99" s="592">
        <v>-24700</v>
      </c>
      <c r="F99" s="596">
        <v>-32212.38</v>
      </c>
      <c r="G99" s="817">
        <v>-7512.380000000001</v>
      </c>
      <c r="H99" s="817">
        <v>34400</v>
      </c>
      <c r="I99" s="817">
        <v>-66612.38</v>
      </c>
      <c r="J99" s="676">
        <v>0</v>
      </c>
      <c r="K99" s="678">
        <v>0</v>
      </c>
      <c r="L99" s="547">
        <v>-88400</v>
      </c>
      <c r="M99" s="549">
        <v>-69798.44</v>
      </c>
      <c r="N99" s="819">
        <v>18601.559999999998</v>
      </c>
      <c r="O99" s="677">
        <v>0</v>
      </c>
      <c r="P99" s="549">
        <v>-342123.32</v>
      </c>
      <c r="Q99" s="819">
        <v>-411921.76</v>
      </c>
      <c r="R99" s="677">
        <v>0</v>
      </c>
      <c r="S99" s="596">
        <v>-324659.34999999998</v>
      </c>
      <c r="T99" s="596">
        <v>-324659.34999999998</v>
      </c>
      <c r="U99" s="817">
        <v>0</v>
      </c>
      <c r="V99" s="682">
        <v>1</v>
      </c>
      <c r="W99" s="683">
        <v>2017</v>
      </c>
      <c r="X99" s="683">
        <v>2017</v>
      </c>
      <c r="Y99" s="596">
        <v>737747.65</v>
      </c>
      <c r="Z99" s="596">
        <v>195931.05</v>
      </c>
      <c r="AA99" s="615">
        <f t="shared" si="16"/>
        <v>677.96211072664357</v>
      </c>
      <c r="AB99" s="678">
        <v>0</v>
      </c>
      <c r="AC99" s="678">
        <v>0</v>
      </c>
      <c r="AD99" s="678">
        <v>0</v>
      </c>
      <c r="AE99" s="678">
        <v>0</v>
      </c>
      <c r="AF99" s="678">
        <v>0</v>
      </c>
      <c r="AG99" s="594">
        <v>0</v>
      </c>
      <c r="AH99" s="2">
        <v>4</v>
      </c>
      <c r="AI99" s="486">
        <v>24700</v>
      </c>
      <c r="AJ99" s="594">
        <v>23737.200000000001</v>
      </c>
      <c r="AK99" s="695">
        <v>0</v>
      </c>
      <c r="AL99" s="2">
        <v>3</v>
      </c>
      <c r="AM99" s="486">
        <v>18500</v>
      </c>
      <c r="AN99" s="594">
        <v>23407.19</v>
      </c>
      <c r="AO99" s="695">
        <v>1</v>
      </c>
      <c r="AP99" s="2">
        <v>2.5</v>
      </c>
      <c r="AQ99" s="486">
        <v>25000</v>
      </c>
      <c r="AR99" s="594">
        <v>23380.720000000001</v>
      </c>
      <c r="AS99" s="486">
        <v>3500</v>
      </c>
      <c r="AT99" s="594">
        <v>4063.64</v>
      </c>
      <c r="AU99" s="695">
        <v>1</v>
      </c>
      <c r="AV99" s="776">
        <v>1100</v>
      </c>
      <c r="AW99" s="408">
        <v>1384.15</v>
      </c>
      <c r="AX99" s="776">
        <v>0</v>
      </c>
      <c r="AY99" s="408">
        <v>0</v>
      </c>
      <c r="AZ99" s="776">
        <v>0</v>
      </c>
      <c r="BA99" s="408">
        <v>0</v>
      </c>
      <c r="BB99" s="776">
        <v>0</v>
      </c>
      <c r="BC99" s="408">
        <v>0</v>
      </c>
      <c r="BD99" s="776">
        <v>0</v>
      </c>
      <c r="BE99" s="408">
        <v>0</v>
      </c>
      <c r="BF99" s="408"/>
      <c r="BG99" s="408"/>
      <c r="BH99" s="408">
        <v>14369.38</v>
      </c>
      <c r="BI99" s="408">
        <v>144662</v>
      </c>
      <c r="BJ99" s="408">
        <v>155123.67000000001</v>
      </c>
      <c r="BK99" s="471">
        <v>10461.670000000013</v>
      </c>
      <c r="BL99" s="408">
        <v>110275.95</v>
      </c>
      <c r="BM99" s="408">
        <v>110515.48</v>
      </c>
      <c r="BN99" s="777">
        <v>0.12323000000000001</v>
      </c>
      <c r="BO99" s="408">
        <v>32775.120000000003</v>
      </c>
      <c r="BP99" s="777">
        <v>1E-4</v>
      </c>
      <c r="BQ99" s="776">
        <v>2100</v>
      </c>
      <c r="BR99" s="410">
        <v>1</v>
      </c>
      <c r="BS99" s="410">
        <v>0</v>
      </c>
      <c r="BT99" s="410">
        <v>0</v>
      </c>
      <c r="BU99" s="410">
        <v>0</v>
      </c>
      <c r="BV99" s="410">
        <v>0</v>
      </c>
      <c r="BW99" s="410">
        <v>1</v>
      </c>
      <c r="BX99" s="410">
        <v>1</v>
      </c>
      <c r="BY99" s="408">
        <v>28755.599999999999</v>
      </c>
      <c r="BZ99" s="777">
        <v>3.0000000000000001E-3</v>
      </c>
      <c r="CA99" s="408">
        <v>28405.08</v>
      </c>
      <c r="CB99" s="777">
        <v>4.0000000000000001E-3</v>
      </c>
      <c r="CC99" s="408">
        <v>28725.84</v>
      </c>
      <c r="CD99" s="777">
        <v>2E-3</v>
      </c>
      <c r="CE99" s="408">
        <v>28622.880000000001</v>
      </c>
      <c r="CF99" s="777">
        <v>3.0000000000000001E-3</v>
      </c>
      <c r="CG99" s="408">
        <v>29785.919999999998</v>
      </c>
      <c r="CH99" s="777">
        <v>3.0000000000000001E-3</v>
      </c>
      <c r="CI99" s="408">
        <v>30403.8</v>
      </c>
      <c r="CJ99" s="777">
        <v>4.0000000000000001E-3</v>
      </c>
      <c r="CK99" s="408">
        <v>31242.240000000002</v>
      </c>
      <c r="CL99" s="807">
        <v>12.323</v>
      </c>
      <c r="CM99" s="777">
        <v>4.0000000000000001E-3</v>
      </c>
    </row>
    <row r="100" spans="1:91">
      <c r="A100" s="582">
        <v>13073085</v>
      </c>
      <c r="B100" s="582">
        <v>5361</v>
      </c>
      <c r="C100" s="582" t="s">
        <v>121</v>
      </c>
      <c r="D100" s="592">
        <v>658</v>
      </c>
      <c r="E100" s="592">
        <v>252400</v>
      </c>
      <c r="F100" s="596">
        <v>20156.48</v>
      </c>
      <c r="G100" s="817">
        <v>-232243.52</v>
      </c>
      <c r="H100" s="817">
        <v>67143.289999999994</v>
      </c>
      <c r="I100" s="817">
        <v>-46986.81</v>
      </c>
      <c r="J100" s="676">
        <v>0</v>
      </c>
      <c r="K100" s="678">
        <v>0</v>
      </c>
      <c r="L100" s="547">
        <v>163300</v>
      </c>
      <c r="M100" s="549">
        <v>13609.3</v>
      </c>
      <c r="N100" s="819">
        <v>-149690.70000000001</v>
      </c>
      <c r="O100" s="677">
        <v>1</v>
      </c>
      <c r="P100" s="549">
        <v>21628.52</v>
      </c>
      <c r="Q100" s="819">
        <v>35237.82</v>
      </c>
      <c r="R100" s="677">
        <v>1</v>
      </c>
      <c r="S100" s="596">
        <v>-303913.03999999998</v>
      </c>
      <c r="T100" s="596">
        <v>-303913.03999999998</v>
      </c>
      <c r="U100" s="817">
        <v>0</v>
      </c>
      <c r="V100" s="682">
        <v>1</v>
      </c>
      <c r="W100" s="683">
        <v>2017</v>
      </c>
      <c r="X100" s="683">
        <v>2017</v>
      </c>
      <c r="Y100" s="596">
        <v>887515.73</v>
      </c>
      <c r="Z100" s="596">
        <v>1746893.56</v>
      </c>
      <c r="AA100" s="615">
        <f t="shared" si="16"/>
        <v>2654.8534346504562</v>
      </c>
      <c r="AB100" s="678">
        <v>0</v>
      </c>
      <c r="AC100" s="678">
        <v>0</v>
      </c>
      <c r="AD100" s="678">
        <v>0</v>
      </c>
      <c r="AE100" s="678">
        <v>0</v>
      </c>
      <c r="AF100" s="678">
        <v>0</v>
      </c>
      <c r="AG100" s="594">
        <v>0</v>
      </c>
      <c r="AH100" s="2">
        <v>3.6</v>
      </c>
      <c r="AI100" s="486">
        <v>33000</v>
      </c>
      <c r="AJ100" s="594">
        <v>30566.87</v>
      </c>
      <c r="AK100" s="695">
        <v>0</v>
      </c>
      <c r="AL100" s="2">
        <v>3.4</v>
      </c>
      <c r="AM100" s="486">
        <v>72000</v>
      </c>
      <c r="AN100" s="594">
        <v>68364.509999999995</v>
      </c>
      <c r="AO100" s="695">
        <v>1</v>
      </c>
      <c r="AP100" s="2">
        <v>3.2</v>
      </c>
      <c r="AQ100" s="486">
        <v>150000</v>
      </c>
      <c r="AR100" s="594">
        <v>98644.25</v>
      </c>
      <c r="AS100" s="486">
        <v>16400</v>
      </c>
      <c r="AT100" s="594">
        <v>8694.01</v>
      </c>
      <c r="AU100" s="695">
        <v>1</v>
      </c>
      <c r="AV100" s="776">
        <v>2300</v>
      </c>
      <c r="AW100" s="408">
        <v>2432.4299999999998</v>
      </c>
      <c r="AX100" s="776">
        <v>0</v>
      </c>
      <c r="AY100" s="408">
        <v>0</v>
      </c>
      <c r="AZ100" s="776">
        <v>0</v>
      </c>
      <c r="BA100" s="408">
        <v>0</v>
      </c>
      <c r="BB100" s="776">
        <v>0</v>
      </c>
      <c r="BC100" s="408">
        <v>0</v>
      </c>
      <c r="BD100" s="776">
        <v>0</v>
      </c>
      <c r="BE100" s="408">
        <v>0</v>
      </c>
      <c r="BF100" s="408"/>
      <c r="BG100" s="408"/>
      <c r="BH100" s="408">
        <v>34679.22</v>
      </c>
      <c r="BI100" s="408">
        <v>388956</v>
      </c>
      <c r="BJ100" s="408">
        <v>351392.87</v>
      </c>
      <c r="BK100" s="471">
        <v>-37563.130000000005</v>
      </c>
      <c r="BL100" s="408">
        <v>201894.98</v>
      </c>
      <c r="BM100" s="408">
        <v>256133.99</v>
      </c>
      <c r="BN100" s="777">
        <v>0.12323000000000001</v>
      </c>
      <c r="BO100" s="408">
        <v>73465.320000000007</v>
      </c>
      <c r="BP100" s="777">
        <v>3.0000000000000001E-3</v>
      </c>
      <c r="BQ100" s="776">
        <v>2900</v>
      </c>
      <c r="BR100" s="410">
        <v>0</v>
      </c>
      <c r="BS100" s="410">
        <v>0</v>
      </c>
      <c r="BT100" s="410">
        <v>0</v>
      </c>
      <c r="BU100" s="410">
        <v>1</v>
      </c>
      <c r="BV100" s="410">
        <v>0</v>
      </c>
      <c r="BW100" s="410">
        <v>0</v>
      </c>
      <c r="BX100" s="410">
        <v>0</v>
      </c>
      <c r="BY100" s="408">
        <v>72909.36</v>
      </c>
      <c r="BZ100" s="777">
        <v>3.0000000000000001E-3</v>
      </c>
      <c r="CA100" s="408">
        <v>75077.399999999994</v>
      </c>
      <c r="CB100" s="777">
        <v>3.0000000000000001E-3</v>
      </c>
      <c r="CC100" s="408">
        <v>73622.52</v>
      </c>
      <c r="CD100" s="777">
        <v>4.0000000000000001E-3</v>
      </c>
      <c r="CE100" s="408">
        <v>73925.279999999999</v>
      </c>
      <c r="CF100" s="777">
        <v>2E-3</v>
      </c>
      <c r="CG100" s="408">
        <v>71423.28</v>
      </c>
      <c r="CH100" s="777">
        <v>2E-3</v>
      </c>
      <c r="CI100" s="408">
        <v>72862.44</v>
      </c>
      <c r="CJ100" s="777">
        <v>2E-3</v>
      </c>
      <c r="CK100" s="408">
        <v>73657.919999999998</v>
      </c>
      <c r="CL100" s="807">
        <v>12.323</v>
      </c>
      <c r="CM100" s="777">
        <v>3.0000000000000001E-3</v>
      </c>
    </row>
    <row r="101" spans="1:91">
      <c r="A101" s="582">
        <v>13073003</v>
      </c>
      <c r="B101" s="582">
        <v>5362</v>
      </c>
      <c r="C101" s="582" t="s">
        <v>122</v>
      </c>
      <c r="D101" s="592">
        <v>1250</v>
      </c>
      <c r="E101" s="592">
        <v>-156300</v>
      </c>
      <c r="F101" s="596">
        <v>-385027.91</v>
      </c>
      <c r="G101" s="817">
        <v>-228727.90999999997</v>
      </c>
      <c r="H101" s="817">
        <v>162899.87</v>
      </c>
      <c r="I101" s="817">
        <v>-547927.78</v>
      </c>
      <c r="J101" s="676">
        <v>0</v>
      </c>
      <c r="K101" s="678">
        <v>0</v>
      </c>
      <c r="L101" s="547">
        <v>-196100</v>
      </c>
      <c r="M101" s="549">
        <v>-243898.23</v>
      </c>
      <c r="N101" s="819">
        <v>-47798.23000000001</v>
      </c>
      <c r="O101" s="677">
        <v>0</v>
      </c>
      <c r="P101" s="549">
        <v>54492.21</v>
      </c>
      <c r="Q101" s="1000">
        <v>-189406.02</v>
      </c>
      <c r="R101" s="677">
        <v>1</v>
      </c>
      <c r="S101" s="596">
        <v>0</v>
      </c>
      <c r="T101" s="596">
        <v>508748.93</v>
      </c>
      <c r="U101" s="817">
        <v>-508748.93</v>
      </c>
      <c r="V101" s="682">
        <v>0</v>
      </c>
      <c r="W101" s="683">
        <v>2013</v>
      </c>
      <c r="X101" s="683"/>
      <c r="Y101" s="596">
        <v>2153016.7999999998</v>
      </c>
      <c r="Z101" s="596">
        <v>536359.56000000006</v>
      </c>
      <c r="AA101" s="615">
        <f t="shared" si="16"/>
        <v>429.08764800000006</v>
      </c>
      <c r="AB101" s="1065">
        <v>1</v>
      </c>
      <c r="AC101" s="1065">
        <v>0</v>
      </c>
      <c r="AD101" s="1065">
        <v>0</v>
      </c>
      <c r="AE101" s="1065">
        <v>0</v>
      </c>
      <c r="AF101" s="1065">
        <v>0</v>
      </c>
      <c r="AG101" s="594">
        <v>0</v>
      </c>
      <c r="AH101" s="2">
        <v>4.2</v>
      </c>
      <c r="AI101" s="486">
        <v>29000</v>
      </c>
      <c r="AJ101" s="594">
        <v>28636.9</v>
      </c>
      <c r="AK101" s="695">
        <v>0</v>
      </c>
      <c r="AL101" s="2">
        <v>4.5</v>
      </c>
      <c r="AM101" s="486">
        <v>131000</v>
      </c>
      <c r="AN101" s="594">
        <v>138618.62</v>
      </c>
      <c r="AO101" s="695">
        <v>1</v>
      </c>
      <c r="AP101" s="2">
        <v>3.8</v>
      </c>
      <c r="AQ101" s="486">
        <v>90000</v>
      </c>
      <c r="AR101" s="594">
        <v>129438.11</v>
      </c>
      <c r="AS101" s="486">
        <v>6600</v>
      </c>
      <c r="AT101" s="594">
        <v>13795.9</v>
      </c>
      <c r="AU101" s="695">
        <v>1</v>
      </c>
      <c r="AV101" s="776">
        <v>5800</v>
      </c>
      <c r="AW101" s="408">
        <v>6662.92</v>
      </c>
      <c r="AX101" s="776">
        <v>0</v>
      </c>
      <c r="AY101" s="408">
        <v>0</v>
      </c>
      <c r="AZ101" s="776">
        <v>6300</v>
      </c>
      <c r="BA101" s="408">
        <v>9433.24</v>
      </c>
      <c r="BB101" s="776">
        <v>0</v>
      </c>
      <c r="BC101" s="408">
        <v>0</v>
      </c>
      <c r="BD101" s="776">
        <v>0</v>
      </c>
      <c r="BE101" s="408">
        <v>0</v>
      </c>
      <c r="BF101" s="408"/>
      <c r="BG101" s="408"/>
      <c r="BH101" s="408">
        <v>51863.3</v>
      </c>
      <c r="BI101" s="408"/>
      <c r="BJ101" s="408">
        <v>350857.19</v>
      </c>
      <c r="BK101" s="471">
        <v>350857.19</v>
      </c>
      <c r="BL101" s="408"/>
      <c r="BM101" s="408"/>
      <c r="BN101" s="777">
        <v>0.214505</v>
      </c>
      <c r="BO101" s="408">
        <v>228088.04</v>
      </c>
      <c r="BP101" s="777">
        <v>1.7000000000000001E-2</v>
      </c>
      <c r="BQ101" s="776">
        <v>23900</v>
      </c>
      <c r="BR101" s="410">
        <v>0</v>
      </c>
      <c r="BS101" s="410">
        <v>1</v>
      </c>
      <c r="BT101" s="410">
        <v>0</v>
      </c>
      <c r="BU101" s="410">
        <v>0</v>
      </c>
      <c r="BV101" s="410">
        <v>0</v>
      </c>
      <c r="BW101" s="410">
        <v>0</v>
      </c>
      <c r="BX101" s="410">
        <v>1</v>
      </c>
      <c r="BY101" s="408">
        <v>378909.73</v>
      </c>
      <c r="BZ101" s="777">
        <v>8.8999999999999999E-3</v>
      </c>
      <c r="CA101" s="408">
        <v>355213.87</v>
      </c>
      <c r="CB101" s="777">
        <v>6.0000000000000001E-3</v>
      </c>
      <c r="CC101" s="408">
        <v>394240.52</v>
      </c>
      <c r="CD101" s="777">
        <v>2.76E-2</v>
      </c>
      <c r="CE101" s="408">
        <v>439903.76</v>
      </c>
      <c r="CF101" s="777">
        <v>1.89E-2</v>
      </c>
      <c r="CG101" s="408">
        <v>445228.08</v>
      </c>
      <c r="CH101" s="777">
        <v>1.9E-2</v>
      </c>
      <c r="CI101" s="408">
        <v>447605.27</v>
      </c>
      <c r="CJ101" s="777">
        <v>1.4800000000000001E-2</v>
      </c>
      <c r="CK101" s="408">
        <v>446993.19</v>
      </c>
      <c r="CL101" s="1024">
        <v>21.450460499999998</v>
      </c>
      <c r="CM101" s="777">
        <v>1.6E-2</v>
      </c>
    </row>
    <row r="102" spans="1:91">
      <c r="A102" s="582">
        <v>13073021</v>
      </c>
      <c r="B102" s="582">
        <v>5362</v>
      </c>
      <c r="C102" s="582" t="s">
        <v>123</v>
      </c>
      <c r="D102" s="592">
        <v>742</v>
      </c>
      <c r="E102" s="592">
        <v>-61500</v>
      </c>
      <c r="F102" s="596">
        <v>2409.02</v>
      </c>
      <c r="G102" s="817">
        <v>63909.02</v>
      </c>
      <c r="H102" s="817">
        <v>66470.759999999995</v>
      </c>
      <c r="I102" s="817">
        <v>-64061.74</v>
      </c>
      <c r="J102" s="676">
        <v>0</v>
      </c>
      <c r="K102" s="678">
        <v>0</v>
      </c>
      <c r="L102" s="547">
        <v>-117800</v>
      </c>
      <c r="M102" s="549">
        <v>-42422.01</v>
      </c>
      <c r="N102" s="819">
        <v>75377.989999999991</v>
      </c>
      <c r="O102" s="677">
        <v>0</v>
      </c>
      <c r="P102" s="549">
        <v>-857897.3</v>
      </c>
      <c r="Q102" s="1000">
        <v>-900319.31</v>
      </c>
      <c r="R102" s="677">
        <v>0</v>
      </c>
      <c r="S102" s="596">
        <v>0</v>
      </c>
      <c r="T102" s="596">
        <v>1101226.1299999999</v>
      </c>
      <c r="U102" s="817">
        <v>-1101226.1299999999</v>
      </c>
      <c r="V102" s="682">
        <v>0</v>
      </c>
      <c r="W102" s="683">
        <v>2013</v>
      </c>
      <c r="X102" s="683">
        <v>2013</v>
      </c>
      <c r="Y102" s="596">
        <v>-544871.07999999996</v>
      </c>
      <c r="Z102" s="596">
        <v>546645.09</v>
      </c>
      <c r="AA102" s="615">
        <f t="shared" si="16"/>
        <v>736.71845013477082</v>
      </c>
      <c r="AB102" s="1065">
        <v>1</v>
      </c>
      <c r="AC102" s="1065">
        <v>0</v>
      </c>
      <c r="AD102" s="1065">
        <v>0</v>
      </c>
      <c r="AE102" s="1065">
        <v>0</v>
      </c>
      <c r="AF102" s="1065">
        <v>0</v>
      </c>
      <c r="AG102" s="594">
        <v>0</v>
      </c>
      <c r="AH102" s="2">
        <v>4</v>
      </c>
      <c r="AI102" s="486">
        <v>25000</v>
      </c>
      <c r="AJ102" s="594">
        <v>24113.05</v>
      </c>
      <c r="AK102" s="695">
        <v>0</v>
      </c>
      <c r="AL102" s="2">
        <v>3.5</v>
      </c>
      <c r="AM102" s="486">
        <v>56400</v>
      </c>
      <c r="AN102" s="594">
        <v>57358.95</v>
      </c>
      <c r="AO102" s="695">
        <v>1</v>
      </c>
      <c r="AP102" s="2">
        <v>3.8</v>
      </c>
      <c r="AQ102" s="486">
        <v>8000</v>
      </c>
      <c r="AR102" s="594">
        <v>15167.78</v>
      </c>
      <c r="AS102" s="486">
        <v>800</v>
      </c>
      <c r="AT102" s="594">
        <v>1913.41</v>
      </c>
      <c r="AU102" s="695">
        <v>1</v>
      </c>
      <c r="AV102" s="776">
        <v>4000</v>
      </c>
      <c r="AW102" s="408">
        <v>4366.33</v>
      </c>
      <c r="AX102" s="776">
        <v>0</v>
      </c>
      <c r="AY102" s="408">
        <v>0</v>
      </c>
      <c r="AZ102" s="776">
        <v>0</v>
      </c>
      <c r="BA102" s="408">
        <v>0</v>
      </c>
      <c r="BB102" s="776">
        <v>0</v>
      </c>
      <c r="BC102" s="408">
        <v>0</v>
      </c>
      <c r="BD102" s="776">
        <v>0</v>
      </c>
      <c r="BE102" s="408">
        <v>0</v>
      </c>
      <c r="BF102" s="408"/>
      <c r="BG102" s="408"/>
      <c r="BH102" s="408">
        <v>44678.61</v>
      </c>
      <c r="BI102" s="408"/>
      <c r="BJ102" s="408">
        <v>143771.31</v>
      </c>
      <c r="BK102" s="471">
        <v>143771.31</v>
      </c>
      <c r="BL102" s="408"/>
      <c r="BM102" s="408"/>
      <c r="BN102" s="777">
        <v>0.214505</v>
      </c>
      <c r="BO102" s="408">
        <v>135827.01999999999</v>
      </c>
      <c r="BP102" s="777">
        <v>1.2999999999999999E-2</v>
      </c>
      <c r="BQ102" s="776">
        <v>10200</v>
      </c>
      <c r="BR102" s="410">
        <v>0</v>
      </c>
      <c r="BS102" s="410">
        <v>0</v>
      </c>
      <c r="BT102" s="410">
        <v>0</v>
      </c>
      <c r="BU102" s="410">
        <v>0</v>
      </c>
      <c r="BV102" s="410">
        <v>0</v>
      </c>
      <c r="BW102" s="410">
        <v>0</v>
      </c>
      <c r="BX102" s="410">
        <v>0</v>
      </c>
      <c r="BY102" s="408">
        <v>116326.49</v>
      </c>
      <c r="BZ102" s="777">
        <v>3.0999999999999999E-3</v>
      </c>
      <c r="CA102" s="408">
        <v>106064.91</v>
      </c>
      <c r="CB102" s="777">
        <v>3.3999999999999998E-3</v>
      </c>
      <c r="CC102" s="408">
        <v>113596.15</v>
      </c>
      <c r="CD102" s="777">
        <v>2.7000000000000001E-3</v>
      </c>
      <c r="CE102" s="408">
        <v>120655.19</v>
      </c>
      <c r="CF102" s="777">
        <v>1.8E-3</v>
      </c>
      <c r="CG102" s="408">
        <v>107943.77</v>
      </c>
      <c r="CH102" s="777">
        <v>2.7000000000000001E-3</v>
      </c>
      <c r="CI102" s="408">
        <v>128221.18</v>
      </c>
      <c r="CJ102" s="777">
        <v>1.8E-3</v>
      </c>
      <c r="CK102" s="408">
        <v>130426.87</v>
      </c>
      <c r="CL102" s="1024">
        <v>21.450460499999998</v>
      </c>
      <c r="CM102" s="777">
        <v>1.2E-2</v>
      </c>
    </row>
    <row r="103" spans="1:91">
      <c r="A103" s="582">
        <v>13073028</v>
      </c>
      <c r="B103" s="582">
        <v>5362</v>
      </c>
      <c r="C103" s="582" t="s">
        <v>124</v>
      </c>
      <c r="D103" s="592">
        <v>1294</v>
      </c>
      <c r="E103" s="592">
        <v>-168300</v>
      </c>
      <c r="F103" s="596">
        <v>-34979.94</v>
      </c>
      <c r="G103" s="817">
        <v>133320.06</v>
      </c>
      <c r="H103" s="817">
        <v>55164</v>
      </c>
      <c r="I103" s="817">
        <v>-90143.94</v>
      </c>
      <c r="J103" s="676">
        <v>0</v>
      </c>
      <c r="K103" s="678">
        <v>1</v>
      </c>
      <c r="L103" s="547">
        <v>-256300</v>
      </c>
      <c r="M103" s="549">
        <v>-105670.32</v>
      </c>
      <c r="N103" s="819">
        <v>150629.68</v>
      </c>
      <c r="O103" s="677">
        <v>0</v>
      </c>
      <c r="P103" s="549">
        <v>572127.22</v>
      </c>
      <c r="Q103" s="1000">
        <v>466456.9</v>
      </c>
      <c r="R103" s="677">
        <v>1</v>
      </c>
      <c r="S103" s="596">
        <v>0</v>
      </c>
      <c r="T103" s="596">
        <v>226326.69</v>
      </c>
      <c r="U103" s="817">
        <v>-226326.69</v>
      </c>
      <c r="V103" s="682">
        <v>0</v>
      </c>
      <c r="W103" s="683">
        <v>2015</v>
      </c>
      <c r="X103" s="683">
        <v>2015</v>
      </c>
      <c r="Y103" s="596">
        <v>4387004.76</v>
      </c>
      <c r="Z103" s="596">
        <v>829152.02</v>
      </c>
      <c r="AA103" s="615">
        <f t="shared" si="16"/>
        <v>640.76663060278213</v>
      </c>
      <c r="AB103" s="1065">
        <v>0</v>
      </c>
      <c r="AC103" s="1065">
        <v>0</v>
      </c>
      <c r="AD103" s="1065">
        <v>0</v>
      </c>
      <c r="AE103" s="1065">
        <v>0</v>
      </c>
      <c r="AF103" s="1065">
        <v>0</v>
      </c>
      <c r="AG103" s="594">
        <v>0</v>
      </c>
      <c r="AH103" s="2">
        <v>5.2</v>
      </c>
      <c r="AI103" s="486">
        <v>36500</v>
      </c>
      <c r="AJ103" s="594">
        <v>45281.09</v>
      </c>
      <c r="AK103" s="695">
        <v>0</v>
      </c>
      <c r="AL103" s="2">
        <v>5.2</v>
      </c>
      <c r="AM103" s="486">
        <v>161000</v>
      </c>
      <c r="AN103" s="594">
        <v>170712.1</v>
      </c>
      <c r="AO103" s="695">
        <v>1</v>
      </c>
      <c r="AP103" s="2">
        <v>3</v>
      </c>
      <c r="AQ103" s="486">
        <v>125000</v>
      </c>
      <c r="AR103" s="594">
        <v>148532.48000000001</v>
      </c>
      <c r="AS103" s="486">
        <v>14000</v>
      </c>
      <c r="AT103" s="594">
        <v>16034.78</v>
      </c>
      <c r="AU103" s="695">
        <v>1</v>
      </c>
      <c r="AV103" s="776">
        <v>3500</v>
      </c>
      <c r="AW103" s="408">
        <v>3733.35</v>
      </c>
      <c r="AX103" s="776">
        <v>0</v>
      </c>
      <c r="AY103" s="408">
        <v>0</v>
      </c>
      <c r="AZ103" s="776">
        <v>0</v>
      </c>
      <c r="BA103" s="408">
        <v>0</v>
      </c>
      <c r="BB103" s="776">
        <v>0</v>
      </c>
      <c r="BC103" s="408">
        <v>0</v>
      </c>
      <c r="BD103" s="776">
        <v>0</v>
      </c>
      <c r="BE103" s="408">
        <v>0</v>
      </c>
      <c r="BF103" s="408"/>
      <c r="BG103" s="408"/>
      <c r="BH103" s="408">
        <v>55300.12</v>
      </c>
      <c r="BI103" s="408"/>
      <c r="BJ103" s="408">
        <v>653983.91</v>
      </c>
      <c r="BK103" s="471">
        <v>653983.91</v>
      </c>
      <c r="BL103" s="408"/>
      <c r="BM103" s="408"/>
      <c r="BN103" s="777">
        <v>0.21450460499999999</v>
      </c>
      <c r="BO103" s="408">
        <v>236222.17</v>
      </c>
      <c r="BP103" s="777">
        <v>2.0999999999999999E-3</v>
      </c>
      <c r="BQ103" s="776">
        <v>4100</v>
      </c>
      <c r="BR103" s="410">
        <v>1</v>
      </c>
      <c r="BS103" s="410">
        <v>1</v>
      </c>
      <c r="BT103" s="410">
        <v>1</v>
      </c>
      <c r="BU103" s="410">
        <v>0</v>
      </c>
      <c r="BV103" s="410">
        <v>0</v>
      </c>
      <c r="BW103" s="410">
        <v>0</v>
      </c>
      <c r="BX103" s="410">
        <v>1</v>
      </c>
      <c r="BY103" s="408">
        <v>200466.48</v>
      </c>
      <c r="BZ103" s="777">
        <v>1.6000000000000001E-3</v>
      </c>
      <c r="CA103" s="408">
        <v>190591.01</v>
      </c>
      <c r="CB103" s="777">
        <v>1.8E-3</v>
      </c>
      <c r="CC103" s="408">
        <v>207605.97</v>
      </c>
      <c r="CD103" s="777">
        <v>2.5000000000000001E-3</v>
      </c>
      <c r="CE103" s="408">
        <v>222017.04</v>
      </c>
      <c r="CF103" s="777">
        <v>2.7000000000000001E-3</v>
      </c>
      <c r="CG103" s="408">
        <v>206576.2</v>
      </c>
      <c r="CH103" s="777">
        <v>2.2000000000000001E-3</v>
      </c>
      <c r="CI103" s="408">
        <v>207814.27</v>
      </c>
      <c r="CJ103" s="777">
        <v>5.0000000000000001E-3</v>
      </c>
      <c r="CK103" s="408">
        <v>224393.16</v>
      </c>
      <c r="CL103" s="1024">
        <v>21.450460499999998</v>
      </c>
      <c r="CM103" s="777">
        <v>1.6999999999999999E-3</v>
      </c>
    </row>
    <row r="104" spans="1:91">
      <c r="A104" s="582">
        <v>13073040</v>
      </c>
      <c r="B104" s="582">
        <v>5362</v>
      </c>
      <c r="C104" s="582" t="s">
        <v>125</v>
      </c>
      <c r="D104" s="592">
        <v>1000</v>
      </c>
      <c r="E104" s="592">
        <v>173300</v>
      </c>
      <c r="F104" s="596">
        <v>210551.38</v>
      </c>
      <c r="G104" s="817">
        <v>37251.380000000005</v>
      </c>
      <c r="H104" s="817">
        <v>211739.74</v>
      </c>
      <c r="I104" s="817">
        <v>-1188.359999999986</v>
      </c>
      <c r="J104" s="676">
        <v>0</v>
      </c>
      <c r="K104" s="678">
        <v>1</v>
      </c>
      <c r="L104" s="547">
        <v>59500</v>
      </c>
      <c r="M104" s="549">
        <v>163701.93</v>
      </c>
      <c r="N104" s="819">
        <v>104201.93</v>
      </c>
      <c r="O104" s="677">
        <v>1</v>
      </c>
      <c r="P104" s="549">
        <v>736568.18</v>
      </c>
      <c r="Q104" s="1000">
        <v>900270.11</v>
      </c>
      <c r="R104" s="677">
        <v>1</v>
      </c>
      <c r="S104" s="596">
        <v>315254.64</v>
      </c>
      <c r="T104" s="596">
        <v>0</v>
      </c>
      <c r="U104" s="817">
        <v>315254.64</v>
      </c>
      <c r="V104" s="682">
        <v>0</v>
      </c>
      <c r="W104" s="683">
        <v>2013</v>
      </c>
      <c r="X104" s="683">
        <v>2013</v>
      </c>
      <c r="Y104" s="596">
        <v>10685367.5</v>
      </c>
      <c r="Z104" s="596">
        <v>2924025.01</v>
      </c>
      <c r="AA104" s="615">
        <f t="shared" si="16"/>
        <v>2924.0250099999998</v>
      </c>
      <c r="AB104" s="1065">
        <v>0</v>
      </c>
      <c r="AC104" s="1065">
        <v>0</v>
      </c>
      <c r="AD104" s="1065">
        <v>0</v>
      </c>
      <c r="AE104" s="1065">
        <v>0</v>
      </c>
      <c r="AF104" s="1065">
        <v>0</v>
      </c>
      <c r="AG104" s="594">
        <v>0</v>
      </c>
      <c r="AH104" s="2">
        <v>3.55</v>
      </c>
      <c r="AI104" s="486">
        <v>4800</v>
      </c>
      <c r="AJ104" s="594">
        <v>4188.55</v>
      </c>
      <c r="AK104" s="695">
        <v>0</v>
      </c>
      <c r="AL104" s="2">
        <v>4</v>
      </c>
      <c r="AM104" s="486">
        <v>195200</v>
      </c>
      <c r="AN104" s="594">
        <v>196195.76</v>
      </c>
      <c r="AO104" s="695">
        <v>1</v>
      </c>
      <c r="AP104" s="2">
        <v>2.5</v>
      </c>
      <c r="AQ104" s="486">
        <v>420000</v>
      </c>
      <c r="AR104" s="594">
        <v>667087.27</v>
      </c>
      <c r="AS104" s="486">
        <v>56000</v>
      </c>
      <c r="AT104" s="594">
        <v>83735.679999999993</v>
      </c>
      <c r="AU104" s="695">
        <v>1</v>
      </c>
      <c r="AV104" s="776">
        <v>2000</v>
      </c>
      <c r="AW104" s="408">
        <v>2204.0100000000002</v>
      </c>
      <c r="AX104" s="776">
        <v>0</v>
      </c>
      <c r="AY104" s="408">
        <v>0</v>
      </c>
      <c r="AZ104" s="776">
        <v>47000</v>
      </c>
      <c r="BA104" s="408">
        <v>48938.63</v>
      </c>
      <c r="BB104" s="776">
        <v>0</v>
      </c>
      <c r="BC104" s="408">
        <v>0</v>
      </c>
      <c r="BD104" s="776">
        <v>0</v>
      </c>
      <c r="BE104" s="408">
        <v>0</v>
      </c>
      <c r="BF104" s="408"/>
      <c r="BG104" s="408"/>
      <c r="BH104" s="408">
        <v>35931.040000000001</v>
      </c>
      <c r="BI104" s="408"/>
      <c r="BJ104" s="408">
        <v>1115848.78</v>
      </c>
      <c r="BK104" s="471">
        <v>1115848.78</v>
      </c>
      <c r="BL104" s="408"/>
      <c r="BM104" s="408"/>
      <c r="BN104" s="777">
        <v>0.21450460499999999</v>
      </c>
      <c r="BO104" s="408">
        <v>239076.36</v>
      </c>
      <c r="BP104" s="777">
        <v>7.0000000000000001E-3</v>
      </c>
      <c r="BQ104" s="776">
        <v>12000</v>
      </c>
      <c r="BR104" s="410">
        <v>0</v>
      </c>
      <c r="BS104" s="410">
        <v>0</v>
      </c>
      <c r="BT104" s="410">
        <v>0</v>
      </c>
      <c r="BU104" s="410">
        <v>0</v>
      </c>
      <c r="BV104" s="410">
        <v>0</v>
      </c>
      <c r="BW104" s="410">
        <v>1</v>
      </c>
      <c r="BX104" s="410">
        <v>1</v>
      </c>
      <c r="BY104" s="408">
        <v>245254.71</v>
      </c>
      <c r="BZ104" s="777">
        <v>3.6999999999999998E-2</v>
      </c>
      <c r="CA104" s="408">
        <v>213963.25</v>
      </c>
      <c r="CB104" s="777">
        <v>3.8999999999999998E-3</v>
      </c>
      <c r="CC104" s="408">
        <v>202835.27</v>
      </c>
      <c r="CD104" s="777">
        <v>5.5999999999999999E-3</v>
      </c>
      <c r="CE104" s="408">
        <v>239500.97</v>
      </c>
      <c r="CF104" s="777">
        <v>4.7999999999999996E-3</v>
      </c>
      <c r="CG104" s="408">
        <v>224929.03</v>
      </c>
      <c r="CH104" s="777">
        <v>3.8E-3</v>
      </c>
      <c r="CI104" s="408">
        <v>237380.73</v>
      </c>
      <c r="CJ104" s="777">
        <v>3.7000000000000002E-3</v>
      </c>
      <c r="CK104" s="408">
        <v>219839.86</v>
      </c>
      <c r="CL104" s="1024">
        <v>21.450460499999998</v>
      </c>
      <c r="CM104" s="777">
        <v>4.7000000000000002E-3</v>
      </c>
    </row>
    <row r="105" spans="1:91">
      <c r="A105" s="582">
        <v>13073045</v>
      </c>
      <c r="B105" s="582">
        <v>5362</v>
      </c>
      <c r="C105" s="582" t="s">
        <v>126</v>
      </c>
      <c r="D105" s="592">
        <v>421</v>
      </c>
      <c r="E105" s="592">
        <v>-11000</v>
      </c>
      <c r="F105" s="596">
        <v>-43062.97</v>
      </c>
      <c r="G105" s="817">
        <v>-32062.97</v>
      </c>
      <c r="H105" s="817">
        <v>17370.77</v>
      </c>
      <c r="I105" s="817">
        <v>-60433.740000000005</v>
      </c>
      <c r="J105" s="676">
        <v>0</v>
      </c>
      <c r="K105" s="678">
        <v>1</v>
      </c>
      <c r="L105" s="547">
        <v>-48200</v>
      </c>
      <c r="M105" s="549">
        <v>-64931.73</v>
      </c>
      <c r="N105" s="819">
        <v>-16731.730000000003</v>
      </c>
      <c r="O105" s="677">
        <v>0</v>
      </c>
      <c r="P105" s="549">
        <v>-92088.08</v>
      </c>
      <c r="Q105" s="1000">
        <v>-157019.81</v>
      </c>
      <c r="R105" s="677">
        <v>0</v>
      </c>
      <c r="S105" s="596">
        <v>0</v>
      </c>
      <c r="T105" s="596">
        <v>68508.45</v>
      </c>
      <c r="U105" s="817">
        <v>-68508.45</v>
      </c>
      <c r="V105" s="682">
        <v>0</v>
      </c>
      <c r="W105" s="683">
        <v>2017</v>
      </c>
      <c r="X105" s="683">
        <v>2017</v>
      </c>
      <c r="Y105" s="596">
        <v>1028079.36</v>
      </c>
      <c r="Z105" s="596">
        <v>123011.87</v>
      </c>
      <c r="AA105" s="615">
        <f t="shared" si="16"/>
        <v>292.18971496437052</v>
      </c>
      <c r="AB105" s="1065">
        <v>0</v>
      </c>
      <c r="AC105" s="1065">
        <v>0</v>
      </c>
      <c r="AD105" s="1065">
        <v>0</v>
      </c>
      <c r="AE105" s="1065">
        <v>0</v>
      </c>
      <c r="AF105" s="1065">
        <v>0</v>
      </c>
      <c r="AG105" s="594">
        <v>0</v>
      </c>
      <c r="AH105" s="2">
        <v>4</v>
      </c>
      <c r="AI105" s="486">
        <v>26000</v>
      </c>
      <c r="AJ105" s="594">
        <v>24008.44</v>
      </c>
      <c r="AK105" s="695">
        <v>0</v>
      </c>
      <c r="AL105" s="2">
        <v>4</v>
      </c>
      <c r="AM105" s="486">
        <v>50700</v>
      </c>
      <c r="AN105" s="594">
        <v>44927.89</v>
      </c>
      <c r="AO105" s="695">
        <v>1</v>
      </c>
      <c r="AP105" s="2">
        <v>3</v>
      </c>
      <c r="AQ105" s="486">
        <v>128000</v>
      </c>
      <c r="AR105" s="594">
        <v>93061.63</v>
      </c>
      <c r="AS105" s="486">
        <v>15000</v>
      </c>
      <c r="AT105" s="594">
        <v>11194.41</v>
      </c>
      <c r="AU105" s="695">
        <v>1</v>
      </c>
      <c r="AV105" s="776">
        <v>1700</v>
      </c>
      <c r="AW105" s="408">
        <v>1932.5</v>
      </c>
      <c r="AX105" s="776">
        <v>0</v>
      </c>
      <c r="AY105" s="408">
        <v>0</v>
      </c>
      <c r="AZ105" s="776">
        <v>0</v>
      </c>
      <c r="BA105" s="408">
        <v>0</v>
      </c>
      <c r="BB105" s="776">
        <v>0</v>
      </c>
      <c r="BC105" s="408">
        <v>0</v>
      </c>
      <c r="BD105" s="776">
        <v>0</v>
      </c>
      <c r="BE105" s="408">
        <v>0</v>
      </c>
      <c r="BF105" s="408"/>
      <c r="BG105" s="408"/>
      <c r="BH105" s="408">
        <v>25620.59</v>
      </c>
      <c r="BI105" s="408"/>
      <c r="BJ105" s="408">
        <v>280612.17</v>
      </c>
      <c r="BK105" s="471">
        <v>280612.17</v>
      </c>
      <c r="BL105" s="408"/>
      <c r="BM105" s="408"/>
      <c r="BN105" s="777">
        <v>0.21450460499999999</v>
      </c>
      <c r="BO105" s="408">
        <v>85288.02</v>
      </c>
      <c r="BP105" s="777">
        <v>9.1999999999999998E-3</v>
      </c>
      <c r="BQ105" s="776">
        <v>6200</v>
      </c>
      <c r="BR105" s="410">
        <v>0</v>
      </c>
      <c r="BS105" s="410">
        <v>1</v>
      </c>
      <c r="BT105" s="410">
        <v>1</v>
      </c>
      <c r="BU105" s="410">
        <v>1</v>
      </c>
      <c r="BV105" s="410">
        <v>0</v>
      </c>
      <c r="BW105" s="410">
        <v>1</v>
      </c>
      <c r="BX105" s="410">
        <v>0</v>
      </c>
      <c r="BY105" s="408">
        <v>69720.179999999993</v>
      </c>
      <c r="BZ105" s="777">
        <v>6.7999999999999996E-3</v>
      </c>
      <c r="CA105" s="408">
        <v>64865.51</v>
      </c>
      <c r="CB105" s="777">
        <v>1.9699999999999999E-2</v>
      </c>
      <c r="CC105" s="408">
        <v>64646.83</v>
      </c>
      <c r="CD105" s="777">
        <v>1.66E-2</v>
      </c>
      <c r="CE105" s="408">
        <v>79248.42</v>
      </c>
      <c r="CF105" s="777">
        <v>8.0999999999999996E-3</v>
      </c>
      <c r="CG105" s="408">
        <v>71518.67</v>
      </c>
      <c r="CH105" s="777">
        <v>2.3699999999999999E-2</v>
      </c>
      <c r="CI105" s="408">
        <v>74640.5</v>
      </c>
      <c r="CJ105" s="777">
        <v>6.8999999999999999E-3</v>
      </c>
      <c r="CK105" s="408">
        <v>91956.06</v>
      </c>
      <c r="CL105" s="1024">
        <v>21.450460499999998</v>
      </c>
      <c r="CM105" s="777">
        <v>2.3099999999999999E-2</v>
      </c>
    </row>
    <row r="106" spans="1:91">
      <c r="A106" s="582">
        <v>13073059</v>
      </c>
      <c r="B106" s="582">
        <v>5362</v>
      </c>
      <c r="C106" s="582" t="s">
        <v>127</v>
      </c>
      <c r="D106" s="592">
        <v>288</v>
      </c>
      <c r="E106" s="592">
        <v>-24800</v>
      </c>
      <c r="F106" s="596">
        <v>56233.21</v>
      </c>
      <c r="G106" s="817">
        <v>81033.209999999992</v>
      </c>
      <c r="H106" s="817">
        <v>11347.55</v>
      </c>
      <c r="I106" s="817">
        <v>44885.66</v>
      </c>
      <c r="J106" s="676">
        <v>1</v>
      </c>
      <c r="K106" s="678">
        <v>1</v>
      </c>
      <c r="L106" s="547">
        <v>-16100</v>
      </c>
      <c r="M106" s="549">
        <v>18724.330000000002</v>
      </c>
      <c r="N106" s="819">
        <v>34824.33</v>
      </c>
      <c r="O106" s="677">
        <v>1</v>
      </c>
      <c r="P106" s="549">
        <v>576995.09</v>
      </c>
      <c r="Q106" s="1000">
        <v>595719.42000000004</v>
      </c>
      <c r="R106" s="677">
        <v>1</v>
      </c>
      <c r="S106" s="596">
        <v>416278.72</v>
      </c>
      <c r="T106" s="596">
        <v>0</v>
      </c>
      <c r="U106" s="817">
        <v>416278.72</v>
      </c>
      <c r="V106" s="682">
        <v>0</v>
      </c>
      <c r="W106" s="683">
        <v>2013</v>
      </c>
      <c r="X106" s="683">
        <v>2013</v>
      </c>
      <c r="Y106" s="596">
        <v>1389229.38</v>
      </c>
      <c r="Z106" s="596">
        <v>26266.880000000001</v>
      </c>
      <c r="AA106" s="615">
        <f t="shared" si="16"/>
        <v>91.204444444444448</v>
      </c>
      <c r="AB106" s="1065">
        <v>0</v>
      </c>
      <c r="AC106" s="1065">
        <v>0</v>
      </c>
      <c r="AD106" s="1065">
        <v>0</v>
      </c>
      <c r="AE106" s="1065">
        <v>0</v>
      </c>
      <c r="AF106" s="1065">
        <v>0</v>
      </c>
      <c r="AG106" s="594">
        <v>0</v>
      </c>
      <c r="AH106" s="2">
        <v>7</v>
      </c>
      <c r="AI106" s="486">
        <v>50000</v>
      </c>
      <c r="AJ106" s="594">
        <v>50000.02</v>
      </c>
      <c r="AK106" s="695">
        <v>0</v>
      </c>
      <c r="AL106" s="2">
        <v>5</v>
      </c>
      <c r="AM106" s="486">
        <v>61600</v>
      </c>
      <c r="AN106" s="594">
        <v>76042.55</v>
      </c>
      <c r="AO106" s="695">
        <v>1</v>
      </c>
      <c r="AP106" s="2">
        <v>3</v>
      </c>
      <c r="AQ106" s="486">
        <v>15000</v>
      </c>
      <c r="AR106" s="594">
        <v>15221.89</v>
      </c>
      <c r="AS106" s="486">
        <v>1800</v>
      </c>
      <c r="AT106" s="594">
        <v>1745.32</v>
      </c>
      <c r="AU106" s="695">
        <v>1</v>
      </c>
      <c r="AV106" s="776">
        <v>1500</v>
      </c>
      <c r="AW106" s="408">
        <v>1345.84</v>
      </c>
      <c r="AX106" s="776">
        <v>0</v>
      </c>
      <c r="AY106" s="408">
        <v>0</v>
      </c>
      <c r="AZ106" s="776">
        <v>13000</v>
      </c>
      <c r="BA106" s="408">
        <v>13677.05</v>
      </c>
      <c r="BB106" s="776">
        <v>0</v>
      </c>
      <c r="BC106" s="408">
        <v>0</v>
      </c>
      <c r="BD106" s="776">
        <v>0</v>
      </c>
      <c r="BE106" s="408">
        <v>0</v>
      </c>
      <c r="BF106" s="408"/>
      <c r="BG106" s="408"/>
      <c r="BH106" s="408">
        <v>13125.15</v>
      </c>
      <c r="BI106" s="408"/>
      <c r="BJ106" s="408">
        <v>167667.18</v>
      </c>
      <c r="BK106" s="471">
        <v>167667.18</v>
      </c>
      <c r="BL106" s="408"/>
      <c r="BM106" s="408"/>
      <c r="BN106" s="777">
        <v>0.21450460499999999</v>
      </c>
      <c r="BO106" s="408">
        <v>59931.32</v>
      </c>
      <c r="BP106" s="777">
        <v>8.9999999999999993E-3</v>
      </c>
      <c r="BQ106" s="776">
        <v>5000</v>
      </c>
      <c r="BR106" s="410">
        <v>1</v>
      </c>
      <c r="BS106" s="410">
        <v>1</v>
      </c>
      <c r="BT106" s="410">
        <v>1</v>
      </c>
      <c r="BU106" s="410">
        <v>1</v>
      </c>
      <c r="BV106" s="410">
        <v>1</v>
      </c>
      <c r="BW106" s="410">
        <v>1</v>
      </c>
      <c r="BX106" s="410">
        <v>1</v>
      </c>
      <c r="BY106" s="408">
        <v>50172.74</v>
      </c>
      <c r="BZ106" s="777">
        <v>5.1999999999999998E-3</v>
      </c>
      <c r="CA106" s="408">
        <v>46632.28</v>
      </c>
      <c r="CB106" s="777">
        <v>4.1999999999999997E-3</v>
      </c>
      <c r="CC106" s="408">
        <v>52894.64</v>
      </c>
      <c r="CD106" s="777">
        <v>4.1000000000000003E-3</v>
      </c>
      <c r="CE106" s="408">
        <v>58835.519999999997</v>
      </c>
      <c r="CF106" s="777">
        <v>3.5999999999999999E-3</v>
      </c>
      <c r="CG106" s="408">
        <v>51008.26</v>
      </c>
      <c r="CH106" s="777">
        <v>3.3E-3</v>
      </c>
      <c r="CI106" s="408">
        <v>56456.160000000003</v>
      </c>
      <c r="CJ106" s="777">
        <v>9.1000000000000004E-3</v>
      </c>
      <c r="CK106" s="408">
        <v>56713.55</v>
      </c>
      <c r="CL106" s="1024">
        <v>21.450460499999998</v>
      </c>
      <c r="CM106" s="777">
        <v>0.01</v>
      </c>
    </row>
    <row r="107" spans="1:91">
      <c r="A107" s="582">
        <v>13073073</v>
      </c>
      <c r="B107" s="582">
        <v>5362</v>
      </c>
      <c r="C107" s="582" t="s">
        <v>128</v>
      </c>
      <c r="D107" s="592">
        <v>929</v>
      </c>
      <c r="E107" s="592">
        <v>-85000</v>
      </c>
      <c r="F107" s="596">
        <v>58626.78</v>
      </c>
      <c r="G107" s="817">
        <v>143626.78</v>
      </c>
      <c r="H107" s="817">
        <v>58362.62</v>
      </c>
      <c r="I107" s="817">
        <v>264.15999999999622</v>
      </c>
      <c r="J107" s="676">
        <v>1</v>
      </c>
      <c r="K107" s="678">
        <v>1</v>
      </c>
      <c r="L107" s="547">
        <v>-59000</v>
      </c>
      <c r="M107" s="549">
        <v>-52146.11</v>
      </c>
      <c r="N107" s="819">
        <v>6853.8899999999994</v>
      </c>
      <c r="O107" s="677">
        <v>0</v>
      </c>
      <c r="P107" s="549">
        <v>323672.51</v>
      </c>
      <c r="Q107" s="1000">
        <v>271526.40000000002</v>
      </c>
      <c r="R107" s="677">
        <v>1</v>
      </c>
      <c r="S107" s="596">
        <v>587598.99</v>
      </c>
      <c r="T107" s="596">
        <v>0</v>
      </c>
      <c r="U107" s="817">
        <v>587598.99</v>
      </c>
      <c r="V107" s="682">
        <v>0</v>
      </c>
      <c r="W107" s="683">
        <v>2013</v>
      </c>
      <c r="X107" s="683"/>
      <c r="Y107" s="596">
        <v>2066563.14</v>
      </c>
      <c r="Z107" s="596">
        <v>226845</v>
      </c>
      <c r="AA107" s="615">
        <f t="shared" si="16"/>
        <v>244.18191603875135</v>
      </c>
      <c r="AB107" s="1065">
        <v>0</v>
      </c>
      <c r="AC107" s="1065">
        <v>0</v>
      </c>
      <c r="AD107" s="1065">
        <v>0</v>
      </c>
      <c r="AE107" s="1065">
        <v>0</v>
      </c>
      <c r="AF107" s="1065">
        <v>0</v>
      </c>
      <c r="AG107" s="594">
        <v>0</v>
      </c>
      <c r="AH107" s="2">
        <v>4</v>
      </c>
      <c r="AI107" s="486">
        <v>39000</v>
      </c>
      <c r="AJ107" s="594">
        <v>36977.75</v>
      </c>
      <c r="AK107" s="695">
        <v>0</v>
      </c>
      <c r="AL107" s="2">
        <v>4.8</v>
      </c>
      <c r="AM107" s="486">
        <v>140400</v>
      </c>
      <c r="AN107" s="594">
        <v>149536.4</v>
      </c>
      <c r="AO107" s="695">
        <v>1</v>
      </c>
      <c r="AP107" s="2">
        <v>3.3</v>
      </c>
      <c r="AQ107" s="486">
        <v>400000</v>
      </c>
      <c r="AR107" s="594">
        <v>430787.61</v>
      </c>
      <c r="AS107" s="486">
        <v>42400</v>
      </c>
      <c r="AT107" s="594">
        <v>59334.34</v>
      </c>
      <c r="AU107" s="695">
        <v>1</v>
      </c>
      <c r="AV107" s="776">
        <v>6000</v>
      </c>
      <c r="AW107" s="408">
        <v>6852.49</v>
      </c>
      <c r="AX107" s="776">
        <v>0</v>
      </c>
      <c r="AY107" s="408">
        <v>0</v>
      </c>
      <c r="AZ107" s="776">
        <v>0</v>
      </c>
      <c r="BA107" s="408">
        <v>0</v>
      </c>
      <c r="BB107" s="776">
        <v>0</v>
      </c>
      <c r="BC107" s="408">
        <v>0</v>
      </c>
      <c r="BD107" s="776">
        <v>0</v>
      </c>
      <c r="BE107" s="408">
        <v>0</v>
      </c>
      <c r="BF107" s="408"/>
      <c r="BG107" s="408"/>
      <c r="BH107" s="408">
        <v>40308.620000000003</v>
      </c>
      <c r="BI107" s="408"/>
      <c r="BJ107" s="408">
        <v>605128.53</v>
      </c>
      <c r="BK107" s="471">
        <v>605128.53</v>
      </c>
      <c r="BL107" s="408"/>
      <c r="BM107" s="408"/>
      <c r="BN107" s="777">
        <v>0.214505</v>
      </c>
      <c r="BO107" s="408">
        <v>202944.8</v>
      </c>
      <c r="BP107" s="777">
        <v>8.9999999999999993E-3</v>
      </c>
      <c r="BQ107" s="776">
        <v>12400</v>
      </c>
      <c r="BR107" s="410">
        <v>1</v>
      </c>
      <c r="BS107" s="410">
        <v>1</v>
      </c>
      <c r="BT107" s="410">
        <v>1</v>
      </c>
      <c r="BU107" s="410">
        <v>0</v>
      </c>
      <c r="BV107" s="410">
        <v>0</v>
      </c>
      <c r="BW107" s="410">
        <v>1</v>
      </c>
      <c r="BX107" s="410">
        <v>1</v>
      </c>
      <c r="BY107" s="408">
        <v>153509.91</v>
      </c>
      <c r="BZ107" s="777">
        <v>4.5999999999999999E-3</v>
      </c>
      <c r="CA107" s="408">
        <v>162521.06</v>
      </c>
      <c r="CB107" s="777">
        <v>1.26E-2</v>
      </c>
      <c r="CC107" s="408">
        <v>180765.93</v>
      </c>
      <c r="CD107" s="777">
        <v>4.1000000000000003E-3</v>
      </c>
      <c r="CE107" s="408">
        <v>205200.33</v>
      </c>
      <c r="CF107" s="777">
        <v>2.8999999999999998E-3</v>
      </c>
      <c r="CG107" s="408">
        <v>191986.22</v>
      </c>
      <c r="CH107" s="777">
        <v>8.0999999999999996E-3</v>
      </c>
      <c r="CI107" s="408">
        <v>171961.78</v>
      </c>
      <c r="CJ107" s="777">
        <v>7.6E-3</v>
      </c>
      <c r="CK107" s="408">
        <v>201457.51</v>
      </c>
      <c r="CL107" s="1024">
        <v>21.450460499999998</v>
      </c>
      <c r="CM107" s="777">
        <v>7.0000000000000001E-3</v>
      </c>
    </row>
    <row r="108" spans="1:91">
      <c r="A108" s="582">
        <v>13073079</v>
      </c>
      <c r="B108" s="582">
        <v>5362</v>
      </c>
      <c r="C108" s="582" t="s">
        <v>129</v>
      </c>
      <c r="D108" s="592">
        <v>1943</v>
      </c>
      <c r="E108" s="592">
        <v>48400</v>
      </c>
      <c r="F108" s="596">
        <v>549595.24</v>
      </c>
      <c r="G108" s="817">
        <v>501195.24</v>
      </c>
      <c r="H108" s="817">
        <v>395688.76</v>
      </c>
      <c r="I108" s="817">
        <v>153906.47999999998</v>
      </c>
      <c r="J108" s="676">
        <v>1</v>
      </c>
      <c r="K108" s="678">
        <v>1</v>
      </c>
      <c r="L108" s="547">
        <v>-319500</v>
      </c>
      <c r="M108" s="549">
        <v>213533.17</v>
      </c>
      <c r="N108" s="819">
        <v>533033.17000000004</v>
      </c>
      <c r="O108" s="677">
        <v>1</v>
      </c>
      <c r="P108" s="549">
        <v>2309433.21</v>
      </c>
      <c r="Q108" s="1000">
        <v>2522966.38</v>
      </c>
      <c r="R108" s="677">
        <v>1</v>
      </c>
      <c r="S108" s="596">
        <v>5711072.3399999999</v>
      </c>
      <c r="T108" s="596">
        <v>0</v>
      </c>
      <c r="U108" s="817">
        <v>5711072.3399999999</v>
      </c>
      <c r="V108" s="682">
        <v>0</v>
      </c>
      <c r="W108" s="683">
        <v>2015</v>
      </c>
      <c r="X108" s="683"/>
      <c r="Y108" s="596">
        <v>20304215.670000002</v>
      </c>
      <c r="Z108" s="596">
        <v>1690888</v>
      </c>
      <c r="AA108" s="615">
        <f t="shared" si="16"/>
        <v>870.24601132269686</v>
      </c>
      <c r="AB108" s="1065">
        <v>0</v>
      </c>
      <c r="AC108" s="1065">
        <v>0</v>
      </c>
      <c r="AD108" s="1065">
        <v>0</v>
      </c>
      <c r="AE108" s="1065">
        <v>0</v>
      </c>
      <c r="AF108" s="1065">
        <v>0</v>
      </c>
      <c r="AG108" s="594">
        <v>0</v>
      </c>
      <c r="AH108" s="2">
        <v>3</v>
      </c>
      <c r="AI108" s="486">
        <v>30000</v>
      </c>
      <c r="AJ108" s="594">
        <v>32398.35</v>
      </c>
      <c r="AK108" s="695">
        <v>1</v>
      </c>
      <c r="AL108" s="2">
        <v>4</v>
      </c>
      <c r="AM108" s="486">
        <v>208100</v>
      </c>
      <c r="AN108" s="594">
        <v>215778.58</v>
      </c>
      <c r="AO108" s="695">
        <v>1</v>
      </c>
      <c r="AP108" s="2">
        <v>3.8</v>
      </c>
      <c r="AQ108" s="486">
        <v>290000</v>
      </c>
      <c r="AR108" s="594">
        <v>271444.09999999998</v>
      </c>
      <c r="AS108" s="486">
        <v>26700</v>
      </c>
      <c r="AT108" s="594">
        <v>24386.25</v>
      </c>
      <c r="AU108" s="695">
        <v>1</v>
      </c>
      <c r="AV108" s="776">
        <v>9000</v>
      </c>
      <c r="AW108" s="408">
        <v>10265.85</v>
      </c>
      <c r="AX108" s="776">
        <v>0</v>
      </c>
      <c r="AY108" s="408">
        <v>0</v>
      </c>
      <c r="AZ108" s="776">
        <v>0</v>
      </c>
      <c r="BA108" s="408">
        <v>0</v>
      </c>
      <c r="BB108" s="776">
        <v>0</v>
      </c>
      <c r="BC108" s="408">
        <v>0</v>
      </c>
      <c r="BD108" s="776">
        <v>0</v>
      </c>
      <c r="BE108" s="408">
        <v>0</v>
      </c>
      <c r="BF108" s="408"/>
      <c r="BG108" s="408"/>
      <c r="BH108" s="408">
        <v>97171.62</v>
      </c>
      <c r="BI108" s="408"/>
      <c r="BJ108" s="408">
        <v>602672.25</v>
      </c>
      <c r="BK108" s="471">
        <v>602672.25</v>
      </c>
      <c r="BL108" s="408"/>
      <c r="BM108" s="408"/>
      <c r="BN108" s="777">
        <v>0.214505</v>
      </c>
      <c r="BO108" s="408">
        <v>366872</v>
      </c>
      <c r="BP108" s="777">
        <v>2.5000000000000001E-2</v>
      </c>
      <c r="BQ108" s="776">
        <v>113000</v>
      </c>
      <c r="BR108" s="410">
        <v>0</v>
      </c>
      <c r="BS108" s="410">
        <v>1</v>
      </c>
      <c r="BT108" s="410">
        <v>1</v>
      </c>
      <c r="BU108" s="410">
        <v>1</v>
      </c>
      <c r="BV108" s="410">
        <v>1</v>
      </c>
      <c r="BW108" s="410">
        <v>1</v>
      </c>
      <c r="BX108" s="410">
        <v>1</v>
      </c>
      <c r="BY108" s="408">
        <v>329357.71000000002</v>
      </c>
      <c r="BZ108" s="777">
        <v>1.6199999999999999E-2</v>
      </c>
      <c r="CA108" s="408">
        <v>289573.44</v>
      </c>
      <c r="CB108" s="777">
        <v>1.4999999999999999E-2</v>
      </c>
      <c r="CC108" s="408">
        <v>298588.53000000003</v>
      </c>
      <c r="CD108" s="777">
        <v>1.17E-2</v>
      </c>
      <c r="CE108" s="408">
        <v>362339.39</v>
      </c>
      <c r="CF108" s="777">
        <v>1.4E-2</v>
      </c>
      <c r="CG108" s="408">
        <v>294103.69</v>
      </c>
      <c r="CH108" s="777">
        <v>1.4500000000000001E-2</v>
      </c>
      <c r="CI108" s="408">
        <v>339691.6</v>
      </c>
      <c r="CJ108" s="777">
        <v>1.78E-2</v>
      </c>
      <c r="CK108" s="408">
        <v>355445.79</v>
      </c>
      <c r="CL108" s="1024">
        <v>21.450460499999998</v>
      </c>
      <c r="CM108" s="777">
        <v>2.4E-2</v>
      </c>
    </row>
    <row r="109" spans="1:91">
      <c r="A109" s="582">
        <v>13073081</v>
      </c>
      <c r="B109" s="582">
        <v>5362</v>
      </c>
      <c r="C109" s="582" t="s">
        <v>130</v>
      </c>
      <c r="D109" s="592">
        <v>431</v>
      </c>
      <c r="E109" s="592">
        <v>-60200</v>
      </c>
      <c r="F109" s="596">
        <v>-94820.02</v>
      </c>
      <c r="G109" s="817">
        <v>-34620.020000000004</v>
      </c>
      <c r="H109" s="817">
        <v>0</v>
      </c>
      <c r="I109" s="817">
        <v>-94820.02</v>
      </c>
      <c r="J109" s="676">
        <v>0</v>
      </c>
      <c r="K109" s="678">
        <v>1</v>
      </c>
      <c r="L109" s="547">
        <v>-115500</v>
      </c>
      <c r="M109" s="549">
        <v>-166584.74</v>
      </c>
      <c r="N109" s="819">
        <v>-51084.739999999991</v>
      </c>
      <c r="O109" s="677">
        <v>0</v>
      </c>
      <c r="P109" s="549">
        <v>123438.09</v>
      </c>
      <c r="Q109" s="1000">
        <v>-43146.65</v>
      </c>
      <c r="R109" s="677">
        <v>0</v>
      </c>
      <c r="S109" s="596">
        <v>441121.67</v>
      </c>
      <c r="T109" s="596">
        <v>0</v>
      </c>
      <c r="U109" s="817">
        <v>441121.67</v>
      </c>
      <c r="V109" s="682">
        <v>0</v>
      </c>
      <c r="W109" s="683">
        <v>2017</v>
      </c>
      <c r="X109" s="683">
        <v>2017</v>
      </c>
      <c r="Y109" s="596">
        <v>1508990.18</v>
      </c>
      <c r="Z109" s="596">
        <v>0</v>
      </c>
      <c r="AA109" s="615">
        <f t="shared" si="16"/>
        <v>0</v>
      </c>
      <c r="AB109" s="1065">
        <v>0</v>
      </c>
      <c r="AC109" s="1065">
        <v>0</v>
      </c>
      <c r="AD109" s="1065">
        <v>0</v>
      </c>
      <c r="AE109" s="1065">
        <v>0</v>
      </c>
      <c r="AF109" s="1065">
        <v>0</v>
      </c>
      <c r="AG109" s="594">
        <v>0</v>
      </c>
      <c r="AH109" s="2">
        <v>2</v>
      </c>
      <c r="AI109" s="486">
        <v>13000</v>
      </c>
      <c r="AJ109" s="594">
        <v>14326.94</v>
      </c>
      <c r="AK109" s="695">
        <v>1</v>
      </c>
      <c r="AL109" s="2">
        <v>3</v>
      </c>
      <c r="AM109" s="486">
        <v>45200</v>
      </c>
      <c r="AN109" s="594">
        <v>45772.14</v>
      </c>
      <c r="AO109" s="695">
        <v>1</v>
      </c>
      <c r="AP109" s="2">
        <v>2.5</v>
      </c>
      <c r="AQ109" s="486">
        <v>255000</v>
      </c>
      <c r="AR109" s="594">
        <v>169558.46</v>
      </c>
      <c r="AS109" s="486">
        <v>20000</v>
      </c>
      <c r="AT109" s="594">
        <v>23451.68</v>
      </c>
      <c r="AU109" s="695">
        <v>1</v>
      </c>
      <c r="AV109" s="776">
        <v>1100</v>
      </c>
      <c r="AW109" s="408">
        <v>1168.75</v>
      </c>
      <c r="AX109" s="776">
        <v>0</v>
      </c>
      <c r="AY109" s="408">
        <v>0</v>
      </c>
      <c r="AZ109" s="776">
        <v>0</v>
      </c>
      <c r="BA109" s="408">
        <v>0</v>
      </c>
      <c r="BB109" s="776">
        <v>0</v>
      </c>
      <c r="BC109" s="408">
        <v>0</v>
      </c>
      <c r="BD109" s="776">
        <v>0</v>
      </c>
      <c r="BE109" s="408">
        <v>0</v>
      </c>
      <c r="BF109" s="408"/>
      <c r="BG109" s="408"/>
      <c r="BH109" s="408">
        <v>18435.900000000001</v>
      </c>
      <c r="BI109" s="408"/>
      <c r="BJ109" s="408">
        <v>354792.76</v>
      </c>
      <c r="BK109" s="471">
        <v>354792.76</v>
      </c>
      <c r="BL109" s="408"/>
      <c r="BM109" s="408"/>
      <c r="BN109" s="777">
        <v>0.21450460499999999</v>
      </c>
      <c r="BO109" s="408">
        <v>110555.35</v>
      </c>
      <c r="BP109" s="777">
        <v>4.4999999999999997E-3</v>
      </c>
      <c r="BQ109" s="776">
        <v>3700</v>
      </c>
      <c r="BR109" s="410">
        <v>1</v>
      </c>
      <c r="BS109" s="410">
        <v>1</v>
      </c>
      <c r="BT109" s="410">
        <v>0</v>
      </c>
      <c r="BU109" s="410">
        <v>1</v>
      </c>
      <c r="BV109" s="410">
        <v>0</v>
      </c>
      <c r="BW109" s="410">
        <v>0</v>
      </c>
      <c r="BX109" s="410">
        <v>0</v>
      </c>
      <c r="BY109" s="408">
        <v>94869.77</v>
      </c>
      <c r="BZ109" s="777">
        <v>4.8999999999999998E-3</v>
      </c>
      <c r="CA109" s="408">
        <v>64303.35</v>
      </c>
      <c r="CB109" s="777">
        <v>7.7000000000000002E-3</v>
      </c>
      <c r="CC109" s="408">
        <v>177995.95</v>
      </c>
      <c r="CD109" s="777">
        <v>5.7000000000000002E-3</v>
      </c>
      <c r="CE109" s="408">
        <v>92094.35</v>
      </c>
      <c r="CF109" s="777">
        <v>7.0000000000000001E-3</v>
      </c>
      <c r="CG109" s="408">
        <v>100724.05</v>
      </c>
      <c r="CH109" s="777">
        <v>6.3E-3</v>
      </c>
      <c r="CI109" s="408">
        <v>117308.18</v>
      </c>
      <c r="CJ109" s="777">
        <v>4.3E-3</v>
      </c>
      <c r="CK109" s="408">
        <v>119462.24</v>
      </c>
      <c r="CL109" s="1024">
        <v>21.450460499999998</v>
      </c>
      <c r="CM109" s="777">
        <v>4.1999999999999997E-3</v>
      </c>
    </row>
    <row r="110" spans="1:91">
      <c r="A110" s="582">
        <v>13073092</v>
      </c>
      <c r="B110" s="582">
        <v>5362</v>
      </c>
      <c r="C110" s="582" t="s">
        <v>131</v>
      </c>
      <c r="D110" s="592">
        <v>661</v>
      </c>
      <c r="E110" s="592">
        <v>-57100</v>
      </c>
      <c r="F110" s="596">
        <v>-48171.28</v>
      </c>
      <c r="G110" s="817">
        <v>8928.7200000000012</v>
      </c>
      <c r="H110" s="817">
        <v>10090.84</v>
      </c>
      <c r="I110" s="817">
        <v>-58262.119999999995</v>
      </c>
      <c r="J110" s="676">
        <v>0</v>
      </c>
      <c r="K110" s="678">
        <v>1</v>
      </c>
      <c r="L110" s="547">
        <v>-93800</v>
      </c>
      <c r="M110" s="549">
        <v>-75558.28</v>
      </c>
      <c r="N110" s="819">
        <v>18241.72</v>
      </c>
      <c r="O110" s="677">
        <v>0</v>
      </c>
      <c r="P110" s="549">
        <v>618568.24</v>
      </c>
      <c r="Q110" s="1000">
        <v>543009.96</v>
      </c>
      <c r="R110" s="677">
        <v>1</v>
      </c>
      <c r="S110" s="596">
        <v>119397.15</v>
      </c>
      <c r="T110" s="596">
        <v>0</v>
      </c>
      <c r="U110" s="817">
        <v>119397.15</v>
      </c>
      <c r="V110" s="682">
        <v>0</v>
      </c>
      <c r="W110" s="683">
        <v>2017</v>
      </c>
      <c r="X110" s="683">
        <v>2016</v>
      </c>
      <c r="Y110" s="596">
        <v>1434941.25</v>
      </c>
      <c r="Z110" s="596">
        <v>105329.53</v>
      </c>
      <c r="AA110" s="615">
        <f t="shared" si="16"/>
        <v>159.34875945537064</v>
      </c>
      <c r="AB110" s="1065">
        <v>0</v>
      </c>
      <c r="AC110" s="1065">
        <v>0</v>
      </c>
      <c r="AD110" s="1065">
        <v>0</v>
      </c>
      <c r="AE110" s="1065">
        <v>0</v>
      </c>
      <c r="AF110" s="1065">
        <v>0</v>
      </c>
      <c r="AG110" s="594">
        <v>0</v>
      </c>
      <c r="AH110" s="2">
        <v>4</v>
      </c>
      <c r="AI110" s="486">
        <v>44000</v>
      </c>
      <c r="AJ110" s="594">
        <v>45985.279999999999</v>
      </c>
      <c r="AK110" s="695" t="e">
        <v>#REF!</v>
      </c>
      <c r="AL110" s="2">
        <v>4</v>
      </c>
      <c r="AM110" s="486">
        <v>95100</v>
      </c>
      <c r="AN110" s="594">
        <v>97711.79</v>
      </c>
      <c r="AO110" s="695">
        <v>1</v>
      </c>
      <c r="AP110" s="2">
        <v>3</v>
      </c>
      <c r="AQ110" s="486">
        <v>160000</v>
      </c>
      <c r="AR110" s="594">
        <v>113531.58</v>
      </c>
      <c r="AS110" s="486">
        <v>18700</v>
      </c>
      <c r="AT110" s="594">
        <v>23434.48</v>
      </c>
      <c r="AU110" s="695">
        <v>1</v>
      </c>
      <c r="AV110" s="776">
        <v>2700</v>
      </c>
      <c r="AW110" s="408">
        <v>2569.5</v>
      </c>
      <c r="AX110" s="776">
        <v>0</v>
      </c>
      <c r="AY110" s="408">
        <v>0</v>
      </c>
      <c r="AZ110" s="776">
        <v>0</v>
      </c>
      <c r="BA110" s="408">
        <v>0</v>
      </c>
      <c r="BB110" s="776">
        <v>0</v>
      </c>
      <c r="BC110" s="408">
        <v>0</v>
      </c>
      <c r="BD110" s="776">
        <v>0</v>
      </c>
      <c r="BE110" s="408">
        <v>0</v>
      </c>
      <c r="BF110" s="408"/>
      <c r="BG110" s="408"/>
      <c r="BH110" s="408">
        <v>23746.65</v>
      </c>
      <c r="BI110" s="408"/>
      <c r="BJ110" s="408">
        <v>403654.31</v>
      </c>
      <c r="BK110" s="471">
        <v>403654.31</v>
      </c>
      <c r="BL110" s="408"/>
      <c r="BM110" s="408"/>
      <c r="BN110" s="777">
        <v>0.21450460499999999</v>
      </c>
      <c r="BO110" s="408">
        <v>132241.07999999999</v>
      </c>
      <c r="BP110" s="777">
        <v>5.1999999999999998E-3</v>
      </c>
      <c r="BQ110" s="776">
        <v>8000</v>
      </c>
      <c r="BR110" s="410">
        <v>1</v>
      </c>
      <c r="BS110" s="410">
        <v>0</v>
      </c>
      <c r="BT110" s="410">
        <v>0</v>
      </c>
      <c r="BU110" s="410">
        <v>1</v>
      </c>
      <c r="BV110" s="410">
        <v>1</v>
      </c>
      <c r="BW110" s="410">
        <v>0</v>
      </c>
      <c r="BX110" s="410">
        <v>1</v>
      </c>
      <c r="BY110" s="408">
        <v>117174.83</v>
      </c>
      <c r="BZ110" s="777">
        <v>7.4999999999999997E-3</v>
      </c>
      <c r="CA110" s="408">
        <v>110673.73</v>
      </c>
      <c r="CB110" s="777">
        <v>9.7000000000000003E-3</v>
      </c>
      <c r="CC110" s="408">
        <v>144548.37</v>
      </c>
      <c r="CD110" s="777">
        <v>7.3000000000000001E-3</v>
      </c>
      <c r="CE110" s="408">
        <v>110888.46</v>
      </c>
      <c r="CF110" s="777">
        <v>1.03E-2</v>
      </c>
      <c r="CG110" s="408">
        <v>127069.23</v>
      </c>
      <c r="CH110" s="777">
        <v>8.0000000000000002E-3</v>
      </c>
      <c r="CI110" s="408">
        <v>136789.17000000001</v>
      </c>
      <c r="CJ110" s="777">
        <v>1.04E-2</v>
      </c>
      <c r="CK110" s="408">
        <v>139532.19</v>
      </c>
      <c r="CL110" s="1024">
        <v>21.450460499999998</v>
      </c>
      <c r="CM110" s="777">
        <v>8.6999999999999994E-3</v>
      </c>
    </row>
    <row r="111" spans="1:91">
      <c r="A111" s="582">
        <v>13073095</v>
      </c>
      <c r="B111" s="582">
        <v>5362</v>
      </c>
      <c r="C111" s="582" t="s">
        <v>132</v>
      </c>
      <c r="D111" s="592">
        <v>531</v>
      </c>
      <c r="E111" s="592">
        <v>-58300</v>
      </c>
      <c r="F111" s="596">
        <v>23893.29</v>
      </c>
      <c r="G111" s="817">
        <v>82193.290000000008</v>
      </c>
      <c r="H111" s="817">
        <v>25977.81</v>
      </c>
      <c r="I111" s="817">
        <v>-2084.5200000000004</v>
      </c>
      <c r="J111" s="676">
        <v>0</v>
      </c>
      <c r="K111" s="678">
        <v>1</v>
      </c>
      <c r="L111" s="547">
        <v>-29600</v>
      </c>
      <c r="M111" s="549">
        <v>40900.97</v>
      </c>
      <c r="N111" s="819">
        <v>70500.97</v>
      </c>
      <c r="O111" s="677">
        <v>1</v>
      </c>
      <c r="P111" s="549">
        <v>253354.07</v>
      </c>
      <c r="Q111" s="1000">
        <v>294255.03999999998</v>
      </c>
      <c r="R111" s="677">
        <v>1</v>
      </c>
      <c r="S111" s="596">
        <v>63386.39</v>
      </c>
      <c r="T111" s="596">
        <v>0</v>
      </c>
      <c r="U111" s="817">
        <v>63386.39</v>
      </c>
      <c r="V111" s="682">
        <v>0</v>
      </c>
      <c r="W111" s="683">
        <v>2013</v>
      </c>
      <c r="X111" s="683">
        <v>2013</v>
      </c>
      <c r="Y111" s="596">
        <v>2198484.71</v>
      </c>
      <c r="Z111" s="596">
        <v>141667.95000000001</v>
      </c>
      <c r="AA111" s="615">
        <f t="shared" si="16"/>
        <v>266.79463276836162</v>
      </c>
      <c r="AB111" s="1065">
        <v>0</v>
      </c>
      <c r="AC111" s="1065">
        <v>0</v>
      </c>
      <c r="AD111" s="1065">
        <v>0</v>
      </c>
      <c r="AE111" s="1065">
        <v>0</v>
      </c>
      <c r="AF111" s="1065">
        <v>0</v>
      </c>
      <c r="AG111" s="594">
        <v>0</v>
      </c>
      <c r="AH111" s="2">
        <v>4</v>
      </c>
      <c r="AI111" s="486">
        <v>45000</v>
      </c>
      <c r="AJ111" s="594">
        <v>45664.32</v>
      </c>
      <c r="AK111" s="695">
        <v>0</v>
      </c>
      <c r="AL111" s="2">
        <v>4</v>
      </c>
      <c r="AM111" s="486">
        <v>94400</v>
      </c>
      <c r="AN111" s="594">
        <v>98400.13</v>
      </c>
      <c r="AO111" s="695">
        <v>1</v>
      </c>
      <c r="AP111" s="2">
        <v>3</v>
      </c>
      <c r="AQ111" s="486">
        <v>70000</v>
      </c>
      <c r="AR111" s="594">
        <v>29877.8</v>
      </c>
      <c r="AS111" s="486">
        <v>8200</v>
      </c>
      <c r="AT111" s="594">
        <v>4534.3599999999997</v>
      </c>
      <c r="AU111" s="695">
        <v>1</v>
      </c>
      <c r="AV111" s="776">
        <v>1800</v>
      </c>
      <c r="AW111" s="408">
        <v>1875</v>
      </c>
      <c r="AX111" s="776">
        <v>0</v>
      </c>
      <c r="AY111" s="408">
        <v>0</v>
      </c>
      <c r="AZ111" s="776">
        <v>10000</v>
      </c>
      <c r="BA111" s="408">
        <v>11777.1</v>
      </c>
      <c r="BB111" s="776">
        <v>0</v>
      </c>
      <c r="BC111" s="408">
        <v>0</v>
      </c>
      <c r="BD111" s="776">
        <v>0</v>
      </c>
      <c r="BE111" s="408">
        <v>0</v>
      </c>
      <c r="BF111" s="408"/>
      <c r="BG111" s="408"/>
      <c r="BH111" s="408">
        <v>16561.96</v>
      </c>
      <c r="BI111" s="408"/>
      <c r="BJ111" s="408">
        <v>199621.95</v>
      </c>
      <c r="BK111" s="471">
        <v>199621.95</v>
      </c>
      <c r="BL111" s="408"/>
      <c r="BM111" s="408"/>
      <c r="BN111" s="777">
        <v>0.214505</v>
      </c>
      <c r="BO111" s="408">
        <v>103153.85</v>
      </c>
      <c r="BP111" s="777">
        <v>6.0000000000000001E-3</v>
      </c>
      <c r="BQ111" s="776">
        <v>7500</v>
      </c>
      <c r="BR111" s="410">
        <v>0</v>
      </c>
      <c r="BS111" s="410">
        <v>1</v>
      </c>
      <c r="BT111" s="410">
        <v>1</v>
      </c>
      <c r="BU111" s="410">
        <v>0</v>
      </c>
      <c r="BV111" s="410">
        <v>1</v>
      </c>
      <c r="BW111" s="410">
        <v>1</v>
      </c>
      <c r="BX111" s="410">
        <v>1</v>
      </c>
      <c r="BY111" s="408">
        <v>86868.42</v>
      </c>
      <c r="BZ111" s="777">
        <v>4.7000000000000002E-3</v>
      </c>
      <c r="CA111" s="408">
        <v>98080.16</v>
      </c>
      <c r="CB111" s="777">
        <v>5.1000000000000004E-3</v>
      </c>
      <c r="CC111" s="408">
        <v>90457.53</v>
      </c>
      <c r="CD111" s="777">
        <v>6.4999999999999997E-3</v>
      </c>
      <c r="CE111" s="408">
        <v>95299.11</v>
      </c>
      <c r="CF111" s="777">
        <v>5.1999999999999998E-3</v>
      </c>
      <c r="CG111" s="408">
        <v>89843.8</v>
      </c>
      <c r="CH111" s="777">
        <v>4.7000000000000002E-3</v>
      </c>
      <c r="CI111" s="408">
        <v>92948.56</v>
      </c>
      <c r="CJ111" s="777">
        <v>5.1999999999999998E-3</v>
      </c>
      <c r="CK111" s="408">
        <v>99573.72</v>
      </c>
      <c r="CL111" s="1024">
        <v>21.450460499999998</v>
      </c>
      <c r="CM111" s="777">
        <v>7.0000000000000001E-3</v>
      </c>
    </row>
    <row r="112" spans="1:91">
      <c r="A112" s="582"/>
      <c r="B112" s="582"/>
      <c r="C112" s="582"/>
      <c r="D112" s="592"/>
      <c r="E112" s="592"/>
      <c r="F112" s="596"/>
      <c r="G112" s="596"/>
      <c r="H112" s="596"/>
      <c r="I112" s="596"/>
      <c r="J112" s="592"/>
      <c r="K112" s="592"/>
      <c r="L112" s="592"/>
      <c r="M112" s="592"/>
      <c r="N112" s="592"/>
      <c r="O112" s="592"/>
      <c r="P112" s="592"/>
      <c r="Q112" s="677"/>
      <c r="R112" s="677"/>
      <c r="S112" s="596"/>
      <c r="T112" s="596"/>
      <c r="U112" s="596"/>
      <c r="V112" s="596"/>
      <c r="W112" s="596"/>
      <c r="X112" s="596"/>
      <c r="Y112" s="596"/>
      <c r="Z112" s="596"/>
      <c r="AA112" s="596"/>
      <c r="AB112" s="592"/>
      <c r="AC112" s="592"/>
      <c r="AD112" s="592"/>
      <c r="AE112" s="592"/>
      <c r="AF112" s="592"/>
      <c r="AG112" s="592"/>
      <c r="AH112" s="592"/>
      <c r="AI112" s="592"/>
      <c r="AJ112" s="592"/>
      <c r="AK112" s="696"/>
      <c r="AL112" s="592"/>
      <c r="AM112" s="592"/>
      <c r="AN112" s="592"/>
      <c r="AO112" s="696"/>
      <c r="AP112" s="592"/>
      <c r="AQ112" s="592"/>
      <c r="AR112" s="592"/>
      <c r="AS112" s="592"/>
      <c r="AT112" s="592"/>
      <c r="AU112" s="696"/>
      <c r="AV112" s="776"/>
      <c r="AW112" s="596"/>
      <c r="AX112" s="592"/>
      <c r="AY112" s="596"/>
      <c r="AZ112" s="592"/>
      <c r="BA112" s="596"/>
      <c r="BB112" s="592"/>
      <c r="BC112" s="596"/>
      <c r="BD112" s="592"/>
      <c r="BE112" s="596"/>
      <c r="BF112" s="596"/>
      <c r="BG112" s="596"/>
      <c r="BH112" s="596"/>
      <c r="BI112" s="596"/>
      <c r="BJ112" s="596"/>
      <c r="BK112" s="596"/>
      <c r="BL112" s="596"/>
      <c r="BM112" s="596"/>
      <c r="BN112" s="410"/>
      <c r="BO112" s="410"/>
      <c r="BP112" s="777"/>
      <c r="BQ112" s="410"/>
      <c r="BR112" s="410"/>
      <c r="BS112" s="410"/>
      <c r="BT112" s="410"/>
      <c r="BU112" s="410"/>
      <c r="BV112" s="410"/>
      <c r="BW112" s="410"/>
      <c r="BX112" s="410"/>
      <c r="BY112" s="410"/>
      <c r="BZ112" s="777"/>
      <c r="CA112" s="410"/>
      <c r="CB112" s="777"/>
      <c r="CC112" s="410"/>
      <c r="CD112" s="777"/>
      <c r="CE112" s="410"/>
      <c r="CF112" s="777"/>
      <c r="CG112" s="410"/>
      <c r="CH112" s="777"/>
      <c r="CI112" s="408"/>
      <c r="CJ112" s="777"/>
      <c r="CK112" s="408"/>
      <c r="CL112" s="408"/>
      <c r="CM112" s="777"/>
    </row>
    <row r="113" spans="1:91">
      <c r="A113" s="607" t="s">
        <v>133</v>
      </c>
      <c r="B113" s="582"/>
      <c r="C113" s="582"/>
      <c r="D113" s="592">
        <f>SUM(D6:D112)</f>
        <v>224684</v>
      </c>
      <c r="E113" s="592"/>
      <c r="F113" s="596"/>
      <c r="G113" s="596"/>
      <c r="H113" s="596"/>
      <c r="I113" s="596"/>
      <c r="J113" s="592"/>
      <c r="K113" s="592"/>
      <c r="L113" s="592"/>
      <c r="M113" s="592"/>
      <c r="N113" s="592"/>
      <c r="O113" s="592"/>
      <c r="P113" s="592"/>
      <c r="Q113" s="592"/>
      <c r="R113" s="592"/>
      <c r="S113" s="596"/>
      <c r="T113" s="596"/>
      <c r="U113" s="596"/>
      <c r="V113" s="596"/>
      <c r="W113" s="596"/>
      <c r="X113" s="596"/>
      <c r="Y113" s="596"/>
      <c r="Z113" s="596"/>
      <c r="AA113" s="596"/>
      <c r="AB113" s="592"/>
      <c r="AC113" s="592"/>
      <c r="AD113" s="592"/>
      <c r="AE113" s="592"/>
      <c r="AF113" s="592"/>
      <c r="AG113" s="592"/>
      <c r="AH113" s="592"/>
      <c r="AI113" s="592"/>
      <c r="AJ113" s="592"/>
      <c r="AK113" s="696"/>
      <c r="AL113" s="592"/>
      <c r="AM113" s="592"/>
      <c r="AN113" s="592"/>
      <c r="AO113" s="696"/>
      <c r="AP113" s="592"/>
      <c r="AQ113" s="592"/>
      <c r="AR113" s="592"/>
      <c r="AS113" s="592"/>
      <c r="AT113" s="592"/>
      <c r="AU113" s="696"/>
      <c r="AV113" s="776"/>
      <c r="AW113" s="596"/>
      <c r="AX113" s="592"/>
      <c r="AY113" s="596"/>
      <c r="AZ113" s="592"/>
      <c r="BA113" s="596"/>
      <c r="BB113" s="592"/>
      <c r="BC113" s="596"/>
      <c r="BD113" s="592"/>
      <c r="BE113" s="596"/>
      <c r="BF113" s="596"/>
      <c r="BG113" s="596"/>
      <c r="BH113" s="596"/>
      <c r="BI113" s="596"/>
      <c r="BJ113" s="596"/>
      <c r="BK113" s="596"/>
      <c r="BL113" s="596"/>
      <c r="BM113" s="596"/>
      <c r="BN113" s="410"/>
      <c r="BO113" s="410"/>
      <c r="BP113" s="777"/>
      <c r="BQ113" s="410"/>
      <c r="BR113" s="410"/>
      <c r="BS113" s="410"/>
      <c r="BT113" s="410"/>
      <c r="BU113" s="410"/>
      <c r="BV113" s="410"/>
      <c r="BW113" s="410"/>
      <c r="BX113" s="410"/>
      <c r="BY113" s="410"/>
      <c r="BZ113" s="777"/>
      <c r="CA113" s="410"/>
      <c r="CB113" s="777"/>
      <c r="CC113" s="410"/>
      <c r="CD113" s="777"/>
      <c r="CE113" s="410"/>
      <c r="CF113" s="777"/>
      <c r="CG113" s="410"/>
      <c r="CH113" s="777"/>
      <c r="CI113" s="408"/>
      <c r="CJ113" s="777"/>
      <c r="CK113" s="408"/>
      <c r="CL113" s="408"/>
      <c r="CM113" s="777"/>
    </row>
    <row r="114" spans="1:91">
      <c r="A114" s="8"/>
      <c r="B114" s="40"/>
      <c r="C114" s="40"/>
      <c r="D114" s="1079"/>
      <c r="E114" s="1079"/>
      <c r="F114" s="1080"/>
      <c r="G114" s="1080"/>
      <c r="H114" s="1080"/>
      <c r="I114" s="1080"/>
      <c r="J114" s="1079"/>
      <c r="K114" s="1079"/>
      <c r="L114" s="1079"/>
      <c r="M114" s="1079"/>
      <c r="N114" s="1079"/>
      <c r="O114" s="1079"/>
      <c r="P114" s="1079"/>
      <c r="Q114" s="1079"/>
      <c r="R114" s="1079"/>
      <c r="S114" s="1080"/>
      <c r="T114" s="1080"/>
      <c r="U114" s="1080"/>
      <c r="V114" s="1080"/>
      <c r="W114" s="1080"/>
      <c r="X114" s="1080"/>
      <c r="Y114" s="1080"/>
      <c r="Z114" s="1080"/>
      <c r="AA114" s="1080"/>
      <c r="AB114" s="1079"/>
      <c r="AC114" s="1079"/>
      <c r="AD114" s="1079"/>
      <c r="AE114" s="1079"/>
      <c r="AF114" s="1079"/>
      <c r="AG114" s="1079"/>
      <c r="AH114" s="1079"/>
      <c r="AI114" s="1079"/>
      <c r="AJ114" s="1079"/>
      <c r="AK114" s="1081"/>
      <c r="AL114" s="1079"/>
      <c r="AM114" s="1079"/>
      <c r="AN114" s="1079"/>
      <c r="AO114" s="1081"/>
      <c r="AP114" s="1079"/>
      <c r="AQ114" s="1079"/>
      <c r="AR114" s="1079"/>
      <c r="AS114" s="1079"/>
      <c r="AT114" s="1079"/>
      <c r="AU114" s="1081"/>
      <c r="AV114" s="1082"/>
      <c r="AW114" s="1080"/>
      <c r="AX114" s="1079"/>
      <c r="AY114" s="1080"/>
      <c r="AZ114" s="1079"/>
      <c r="BA114" s="1080"/>
      <c r="BB114" s="1079"/>
      <c r="BC114" s="1080"/>
      <c r="BD114" s="1079"/>
      <c r="BE114" s="1080"/>
      <c r="BF114" s="1080"/>
      <c r="BG114" s="1080"/>
      <c r="BH114" s="1080"/>
      <c r="BI114" s="1080"/>
      <c r="BJ114" s="1080"/>
      <c r="BK114" s="1080"/>
      <c r="BL114" s="1080"/>
      <c r="BM114" s="1080"/>
      <c r="BN114" s="6"/>
      <c r="BO114" s="6"/>
      <c r="BP114" s="1083"/>
      <c r="BQ114" s="6"/>
      <c r="BR114" s="6"/>
      <c r="BS114" s="6"/>
      <c r="BT114" s="6"/>
      <c r="BU114" s="6"/>
      <c r="BV114" s="6"/>
      <c r="BW114" s="6"/>
      <c r="BX114" s="6"/>
      <c r="BY114" s="6"/>
      <c r="BZ114" s="1083"/>
      <c r="CA114" s="6"/>
      <c r="CB114" s="1083"/>
      <c r="CC114" s="6"/>
      <c r="CD114" s="1083"/>
      <c r="CE114" s="6"/>
      <c r="CF114" s="1083"/>
      <c r="CG114" s="6"/>
      <c r="CH114" s="1083"/>
      <c r="CI114" s="83"/>
      <c r="CJ114" s="1083"/>
      <c r="CK114" s="83"/>
      <c r="CL114" s="83"/>
      <c r="CM114" s="1083"/>
    </row>
    <row r="115" spans="1:91">
      <c r="A115" s="1084" t="s">
        <v>526</v>
      </c>
      <c r="B115" s="40"/>
      <c r="C115" s="40"/>
      <c r="D115" s="1079"/>
      <c r="E115" s="1079"/>
      <c r="F115" s="1080"/>
      <c r="G115" s="1080"/>
      <c r="H115" s="1080"/>
      <c r="I115" s="1080"/>
      <c r="J115" s="1079"/>
      <c r="K115" s="1079"/>
      <c r="L115" s="1079"/>
      <c r="M115" s="1079"/>
      <c r="N115" s="1079"/>
      <c r="O115" s="1079"/>
      <c r="P115" s="1079"/>
      <c r="Q115" s="1079"/>
      <c r="R115" s="1079"/>
      <c r="S115" s="1080"/>
      <c r="T115" s="1080"/>
      <c r="U115" s="1080"/>
      <c r="V115" s="1080"/>
      <c r="W115" s="1080"/>
      <c r="X115" s="1080"/>
      <c r="Y115" s="1080"/>
      <c r="Z115" s="1080"/>
      <c r="AA115" s="1080"/>
      <c r="AB115" s="1079"/>
      <c r="AC115" s="1079"/>
      <c r="AD115" s="1079"/>
      <c r="AE115" s="1079"/>
      <c r="AF115" s="1079"/>
      <c r="AG115" s="1079"/>
      <c r="AH115" s="1079"/>
      <c r="AI115" s="1079"/>
      <c r="AJ115" s="1079"/>
      <c r="AK115" s="1081"/>
      <c r="AL115" s="1079"/>
      <c r="AM115" s="1079"/>
      <c r="AN115" s="1079"/>
      <c r="AO115" s="1081"/>
      <c r="AP115" s="1079"/>
      <c r="AQ115" s="1079"/>
      <c r="AR115" s="1079"/>
      <c r="AS115" s="1079"/>
      <c r="AT115" s="1079"/>
      <c r="AU115" s="1081"/>
      <c r="AV115" s="1082"/>
      <c r="AW115" s="1080"/>
      <c r="AX115" s="1079"/>
      <c r="AY115" s="1080"/>
      <c r="AZ115" s="1079"/>
      <c r="BA115" s="1080"/>
      <c r="BB115" s="1079"/>
      <c r="BC115" s="1080"/>
      <c r="BD115" s="1079"/>
      <c r="BE115" s="1080"/>
      <c r="BF115" s="1080"/>
      <c r="BG115" s="1080"/>
      <c r="BH115" s="1080"/>
      <c r="BI115" s="1080"/>
      <c r="BJ115" s="1080"/>
      <c r="BK115" s="1080"/>
      <c r="BL115" s="1080"/>
      <c r="BM115" s="1080"/>
      <c r="BN115" s="6"/>
      <c r="BO115" s="6"/>
      <c r="BP115" s="1083"/>
      <c r="BQ115" s="6"/>
      <c r="BR115" s="6"/>
      <c r="BS115" s="6"/>
      <c r="BT115" s="6"/>
      <c r="BU115" s="6"/>
      <c r="BV115" s="6"/>
      <c r="BW115" s="6"/>
      <c r="BX115" s="6"/>
      <c r="BY115" s="6"/>
      <c r="BZ115" s="1083"/>
      <c r="CA115" s="6"/>
      <c r="CB115" s="1083"/>
      <c r="CC115" s="6"/>
      <c r="CD115" s="1083"/>
      <c r="CE115" s="6"/>
      <c r="CF115" s="1083"/>
      <c r="CG115" s="6"/>
      <c r="CH115" s="1083"/>
      <c r="CI115" s="83"/>
      <c r="CJ115" s="1083"/>
      <c r="CK115" s="83"/>
      <c r="CL115" s="83"/>
      <c r="CM115" s="1083"/>
    </row>
    <row r="117" spans="1:91">
      <c r="A117" s="1085"/>
      <c r="B117" s="793" t="s">
        <v>527</v>
      </c>
    </row>
    <row r="119" spans="1:91">
      <c r="A119" s="579" t="s">
        <v>528</v>
      </c>
      <c r="B119" s="793" t="s">
        <v>530</v>
      </c>
    </row>
    <row r="121" spans="1:91">
      <c r="A121" s="1086" t="s">
        <v>529</v>
      </c>
      <c r="B121" s="793" t="s">
        <v>531</v>
      </c>
    </row>
  </sheetData>
  <autoFilter ref="A5:CM111" xr:uid="{B51AB6E5-74EC-49FD-BCEA-D0F734B955AF}">
    <sortState ref="A6:CM111">
      <sortCondition ref="B5"/>
    </sortState>
  </autoFilter>
  <customSheetViews>
    <customSheetView guid="{0FC0AE0C-F5E8-41BC-91A4-C38D6EE7908C}" fitToPage="1" showAutoFilter="1">
      <pane xSplit="3" ySplit="5" topLeftCell="D6" activePane="bottomRight" state="frozen"/>
      <selection pane="bottomRight" activeCell="C1" sqref="C1"/>
      <pageMargins left="0.23622047244094491" right="0.23622047244094491" top="0.74803149606299213" bottom="0.74803149606299213" header="0.31496062992125984" footer="0.31496062992125984"/>
      <pageSetup paperSize="8" scale="10" fitToHeight="3" orientation="portrait" horizontalDpi="300" verticalDpi="300" r:id="rId1"/>
      <autoFilter ref="A5:CM111" xr:uid="{B51AB6E5-74EC-49FD-BCEA-D0F734B955AF}">
        <sortState ref="A6:CM111">
          <sortCondition ref="B5"/>
        </sortState>
      </autoFilter>
    </customSheetView>
    <customSheetView guid="{378E6016-0BA3-40B8-909C-3DBAD733C38C}" showPageBreaks="1" fitToPage="1" showAutoFilter="1">
      <pane xSplit="4" ySplit="4" topLeftCell="BY6" activePane="bottomRight" state="frozen"/>
      <selection pane="bottomRight" activeCell="CF15" sqref="CF15"/>
      <pageMargins left="0.23622047244094491" right="0.23622047244094491" top="0.74803149606299213" bottom="0.74803149606299213" header="0.31496062992125984" footer="0.31496062992125984"/>
      <pageSetup paperSize="8" scale="10" fitToHeight="3" orientation="portrait" horizontalDpi="300" verticalDpi="300" r:id="rId2"/>
      <autoFilter ref="A5:CL111" xr:uid="{00000000-0000-0000-0000-000000000000}">
        <sortState ref="A6:CL111">
          <sortCondition ref="B5"/>
        </sortState>
      </autoFilter>
    </customSheetView>
  </customSheetViews>
  <mergeCells count="39">
    <mergeCell ref="BQ2:BQ4"/>
    <mergeCell ref="BP2:BP4"/>
    <mergeCell ref="BJ2:BJ4"/>
    <mergeCell ref="BI2:BI4"/>
    <mergeCell ref="BK2:BK4"/>
    <mergeCell ref="BN2:BN4"/>
    <mergeCell ref="BL2:BL4"/>
    <mergeCell ref="BM2:BM4"/>
    <mergeCell ref="BO2:BO4"/>
    <mergeCell ref="AU2:AU4"/>
    <mergeCell ref="AV2:BE2"/>
    <mergeCell ref="AZ3:BA3"/>
    <mergeCell ref="AX3:AY3"/>
    <mergeCell ref="AV3:AW3"/>
    <mergeCell ref="BB3:BC3"/>
    <mergeCell ref="BD3:BE3"/>
    <mergeCell ref="AH3:AJ3"/>
    <mergeCell ref="AL3:AN3"/>
    <mergeCell ref="AP3:AT3"/>
    <mergeCell ref="AL2:AN2"/>
    <mergeCell ref="AH2:AJ2"/>
    <mergeCell ref="AP2:AT2"/>
    <mergeCell ref="AK2:AK4"/>
    <mergeCell ref="AO2:AO4"/>
    <mergeCell ref="CM2:CM4"/>
    <mergeCell ref="BR1:CM1"/>
    <mergeCell ref="CG2:CG4"/>
    <mergeCell ref="CH2:CH4"/>
    <mergeCell ref="CI2:CI4"/>
    <mergeCell ref="CJ2:CJ4"/>
    <mergeCell ref="CK2:CK4"/>
    <mergeCell ref="CB2:CB4"/>
    <mergeCell ref="CC2:CC4"/>
    <mergeCell ref="CD2:CD4"/>
    <mergeCell ref="CE2:CE4"/>
    <mergeCell ref="CF2:CF4"/>
    <mergeCell ref="BY2:BY4"/>
    <mergeCell ref="BZ2:BZ4"/>
    <mergeCell ref="CA2:CA4"/>
  </mergeCells>
  <pageMargins left="0.23622047244094491" right="0.23622047244094491" top="0.74803149606299213" bottom="0.74803149606299213" header="0.31496062992125984" footer="0.31496062992125984"/>
  <pageSetup paperSize="8" scale="10" fitToHeight="3" orientation="portrait" horizontalDpi="300" verticalDpi="300"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00000000-0002-0000-0700-000000000000}">
          <x14:formula1>
            <xm:f>Auswahlfelder!$B$2:$B$3</xm:f>
          </x14:formula1>
          <xm:sqref>K6:K111 BR6:BX111 AB6:AF111</xm:sqref>
        </x14:dataValidation>
        <x14:dataValidation type="list" showInputMessage="1" showErrorMessage="1" xr:uid="{00000000-0002-0000-0700-000001000000}">
          <x14:formula1>
            <xm:f>Auswahlfelder!$C$2:$C$9</xm:f>
          </x14:formula1>
          <xm:sqref>W6:X111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420"/>
  <sheetViews>
    <sheetView workbookViewId="0">
      <pane xSplit="4" ySplit="4" topLeftCell="E5" activePane="bottomRight" state="frozen"/>
      <selection pane="topRight" activeCell="E1" sqref="E1"/>
      <selection pane="bottomLeft" activeCell="A5" sqref="A5"/>
      <selection pane="bottomRight" activeCell="C1" sqref="C1"/>
    </sheetView>
  </sheetViews>
  <sheetFormatPr baseColWidth="10" defaultRowHeight="14.25"/>
  <cols>
    <col min="1" max="1" width="11.5703125" style="793" bestFit="1" customWidth="1"/>
    <col min="2" max="2" width="6.42578125" style="793" bestFit="1" customWidth="1"/>
    <col min="3" max="3" width="23.42578125" style="793" bestFit="1" customWidth="1"/>
    <col min="4" max="4" width="11.28515625" style="793" customWidth="1"/>
    <col min="5" max="5" width="17.85546875" style="793" customWidth="1"/>
    <col min="6" max="6" width="17.85546875" style="793" hidden="1" customWidth="1"/>
    <col min="7" max="7" width="14.85546875" style="793" hidden="1" customWidth="1"/>
    <col min="8" max="9" width="17.85546875" style="793" customWidth="1"/>
    <col min="10" max="10" width="16.7109375" style="793" customWidth="1"/>
    <col min="11" max="11" width="19.85546875" style="793" customWidth="1"/>
    <col min="12" max="12" width="19.28515625" style="793" customWidth="1"/>
    <col min="13" max="14" width="25.42578125" style="793" customWidth="1"/>
    <col min="15" max="15" width="17.85546875" style="793" customWidth="1"/>
    <col min="16" max="16" width="17.85546875" style="793" hidden="1" customWidth="1"/>
    <col min="17" max="17" width="17.42578125" style="793" hidden="1" customWidth="1"/>
    <col min="18" max="18" width="17.42578125" style="793" customWidth="1"/>
    <col min="19" max="19" width="17.85546875" style="793" customWidth="1"/>
    <col min="20" max="20" width="22.28515625" style="793" hidden="1" customWidth="1"/>
    <col min="21" max="21" width="22.28515625" style="793" customWidth="1"/>
    <col min="22" max="23" width="24.42578125" style="793" customWidth="1"/>
    <col min="24" max="24" width="16.140625" style="793" hidden="1" customWidth="1"/>
    <col min="25" max="27" width="17.140625" style="793" hidden="1" customWidth="1"/>
    <col min="28" max="28" width="21" style="793" hidden="1" customWidth="1"/>
    <col min="29" max="29" width="16.140625" style="793" hidden="1" customWidth="1"/>
    <col min="30" max="30" width="19.140625" style="793" hidden="1" customWidth="1"/>
    <col min="31" max="31" width="14.140625" style="793" hidden="1" customWidth="1"/>
    <col min="32" max="33" width="18.85546875" style="793" hidden="1" customWidth="1"/>
    <col min="34" max="34" width="19.5703125" style="793" hidden="1" customWidth="1"/>
    <col min="35" max="35" width="19.7109375" style="793" hidden="1" customWidth="1"/>
    <col min="36" max="36" width="20.7109375" style="793" hidden="1" customWidth="1"/>
    <col min="37" max="37" width="18.85546875" style="793" hidden="1" customWidth="1"/>
    <col min="38" max="51" width="17.7109375" style="793" customWidth="1"/>
    <col min="52" max="54" width="22.5703125" style="793" bestFit="1" customWidth="1"/>
    <col min="55" max="55" width="17.7109375" style="793" customWidth="1"/>
    <col min="56" max="56" width="15.7109375" style="793" customWidth="1"/>
    <col min="57" max="57" width="15.7109375" style="793" hidden="1" customWidth="1"/>
    <col min="58" max="58" width="15.7109375" style="793" customWidth="1"/>
    <col min="59" max="59" width="15.7109375" style="793" hidden="1" customWidth="1"/>
    <col min="60" max="60" width="15.7109375" style="793" customWidth="1"/>
    <col min="61" max="61" width="15.7109375" style="793" hidden="1" customWidth="1"/>
    <col min="62" max="62" width="15.7109375" style="793" customWidth="1"/>
    <col min="63" max="63" width="15.7109375" style="793" hidden="1" customWidth="1"/>
    <col min="64" max="64" width="15.7109375" style="793" customWidth="1"/>
    <col min="65" max="65" width="15.7109375" style="793" hidden="1" customWidth="1"/>
    <col min="66" max="71" width="15.7109375" style="793" customWidth="1"/>
    <col min="72" max="72" width="18.5703125" style="793" customWidth="1"/>
    <col min="73" max="73" width="20.28515625" style="793" hidden="1" customWidth="1"/>
    <col min="74" max="74" width="14.85546875" style="793" hidden="1" customWidth="1"/>
    <col min="75" max="75" width="18" style="793" hidden="1" customWidth="1"/>
    <col min="76" max="76" width="15" style="793" hidden="1" customWidth="1"/>
    <col min="77" max="77" width="15.28515625" style="793" hidden="1" customWidth="1"/>
    <col min="78" max="81" width="15.7109375" style="793" customWidth="1"/>
    <col min="82" max="16384" width="11.42578125" style="793"/>
  </cols>
  <sheetData>
    <row r="1" spans="1:81" ht="24" thickBot="1">
      <c r="A1" s="584">
        <v>2020</v>
      </c>
      <c r="D1" s="1002"/>
      <c r="F1" s="1001"/>
      <c r="G1" s="1001"/>
      <c r="H1" s="1002"/>
      <c r="I1" s="1002"/>
      <c r="J1" s="1002"/>
      <c r="K1" s="1002"/>
      <c r="M1" s="1002"/>
      <c r="P1" s="1001"/>
      <c r="Q1" s="1001"/>
      <c r="R1" s="1002"/>
      <c r="S1" s="1003"/>
      <c r="T1" s="1001"/>
      <c r="U1" s="1002"/>
      <c r="V1" s="1002"/>
      <c r="W1" s="1002"/>
      <c r="X1" s="1001"/>
      <c r="Y1" s="1001"/>
      <c r="Z1" s="1001"/>
      <c r="AA1" s="1001"/>
      <c r="AB1" s="1001"/>
      <c r="AC1" s="1001"/>
      <c r="AD1" s="1001"/>
      <c r="AE1" s="1001"/>
      <c r="AF1" s="1001"/>
      <c r="AG1" s="1001"/>
      <c r="AH1" s="1001"/>
      <c r="AI1" s="1001"/>
      <c r="AJ1" s="1001"/>
      <c r="AK1" s="1001"/>
      <c r="AP1" s="1002"/>
      <c r="AU1" s="1002"/>
      <c r="BC1" s="1002"/>
      <c r="BE1" s="1001"/>
      <c r="BG1" s="1001"/>
      <c r="BI1" s="1001"/>
      <c r="BK1" s="1001"/>
      <c r="BM1" s="1001"/>
      <c r="BN1" s="1002"/>
      <c r="BO1" s="1002"/>
      <c r="BP1" s="1002"/>
      <c r="BQ1" s="1002"/>
      <c r="BR1" s="1002"/>
      <c r="BS1" s="1002"/>
      <c r="BT1" s="1005"/>
      <c r="BU1" s="1001"/>
      <c r="BV1" s="1044"/>
      <c r="BW1" s="1001"/>
      <c r="BX1" s="1001"/>
      <c r="BY1" s="1001"/>
    </row>
    <row r="2" spans="1:81" s="1007" customFormat="1" ht="23.25" customHeight="1" thickBot="1">
      <c r="A2" s="700"/>
      <c r="B2" s="701"/>
      <c r="C2" s="701"/>
      <c r="D2" s="702"/>
      <c r="E2" s="703"/>
      <c r="F2" s="704"/>
      <c r="G2" s="704"/>
      <c r="H2" s="704"/>
      <c r="I2" s="704"/>
      <c r="J2" s="703"/>
      <c r="K2" s="703"/>
      <c r="L2" s="703"/>
      <c r="M2" s="703"/>
      <c r="N2" s="703"/>
      <c r="O2" s="749"/>
      <c r="P2" s="703"/>
      <c r="Q2" s="703"/>
      <c r="R2" s="703"/>
      <c r="S2" s="703"/>
      <c r="T2" s="703"/>
      <c r="U2" s="703"/>
      <c r="V2" s="703"/>
      <c r="W2" s="704"/>
      <c r="X2" s="704"/>
      <c r="Y2" s="704"/>
      <c r="Z2" s="704"/>
      <c r="AA2" s="704"/>
      <c r="AB2" s="704"/>
      <c r="AC2" s="704"/>
      <c r="AD2" s="704"/>
      <c r="AE2" s="704"/>
      <c r="AF2" s="701"/>
      <c r="AG2" s="701"/>
      <c r="AH2" s="701"/>
      <c r="AI2" s="701"/>
      <c r="AJ2" s="701"/>
      <c r="AK2" s="701"/>
      <c r="AL2" s="973">
        <v>2020</v>
      </c>
      <c r="AM2" s="974"/>
      <c r="AN2" s="975"/>
      <c r="AO2" s="974"/>
      <c r="AP2" s="976" t="s">
        <v>477</v>
      </c>
      <c r="AQ2" s="973">
        <v>2020</v>
      </c>
      <c r="AR2" s="974"/>
      <c r="AS2" s="974"/>
      <c r="AT2" s="974"/>
      <c r="AU2" s="977" t="s">
        <v>478</v>
      </c>
      <c r="AV2" s="973">
        <v>2020</v>
      </c>
      <c r="AW2" s="974"/>
      <c r="AX2" s="974"/>
      <c r="AY2" s="974"/>
      <c r="AZ2" s="974"/>
      <c r="BA2" s="974"/>
      <c r="BB2" s="975"/>
      <c r="BC2" s="978" t="s">
        <v>479</v>
      </c>
      <c r="BD2" s="979" t="s">
        <v>414</v>
      </c>
      <c r="BE2" s="980"/>
      <c r="BF2" s="980"/>
      <c r="BG2" s="980"/>
      <c r="BH2" s="980"/>
      <c r="BI2" s="980"/>
      <c r="BJ2" s="980"/>
      <c r="BK2" s="980"/>
      <c r="BL2" s="980"/>
      <c r="BM2" s="981"/>
      <c r="BN2" s="705"/>
      <c r="BO2" s="705"/>
      <c r="BP2" s="705"/>
      <c r="BQ2" s="705"/>
      <c r="BR2" s="705"/>
      <c r="BS2" s="705"/>
      <c r="BT2" s="706"/>
      <c r="BU2" s="996" t="s">
        <v>421</v>
      </c>
      <c r="BV2" s="993" t="s">
        <v>423</v>
      </c>
      <c r="BW2" s="993" t="s">
        <v>476</v>
      </c>
      <c r="BX2" s="993" t="s">
        <v>424</v>
      </c>
      <c r="BY2" s="993" t="s">
        <v>425</v>
      </c>
      <c r="BZ2" s="964" t="s">
        <v>441</v>
      </c>
      <c r="CA2" s="964" t="s">
        <v>426</v>
      </c>
      <c r="CB2" s="990" t="s">
        <v>427</v>
      </c>
      <c r="CC2" s="990" t="s">
        <v>428</v>
      </c>
    </row>
    <row r="3" spans="1:81" s="1007" customFormat="1" ht="129" thickBot="1">
      <c r="A3" s="820" t="s">
        <v>6</v>
      </c>
      <c r="B3" s="707" t="s">
        <v>7</v>
      </c>
      <c r="C3" s="820" t="s">
        <v>8</v>
      </c>
      <c r="D3" s="708" t="s">
        <v>368</v>
      </c>
      <c r="E3" s="709" t="s">
        <v>480</v>
      </c>
      <c r="F3" s="823" t="s">
        <v>481</v>
      </c>
      <c r="G3" s="823" t="s">
        <v>403</v>
      </c>
      <c r="H3" s="823" t="s">
        <v>461</v>
      </c>
      <c r="I3" s="823" t="s">
        <v>462</v>
      </c>
      <c r="J3" s="708" t="s">
        <v>432</v>
      </c>
      <c r="K3" s="708" t="s">
        <v>513</v>
      </c>
      <c r="L3" s="708" t="s">
        <v>404</v>
      </c>
      <c r="M3" s="708" t="s">
        <v>518</v>
      </c>
      <c r="N3" s="708" t="s">
        <v>517</v>
      </c>
      <c r="O3" s="709" t="s">
        <v>464</v>
      </c>
      <c r="P3" s="823" t="s">
        <v>465</v>
      </c>
      <c r="Q3" s="823" t="s">
        <v>405</v>
      </c>
      <c r="R3" s="708" t="s">
        <v>406</v>
      </c>
      <c r="S3" s="708" t="s">
        <v>389</v>
      </c>
      <c r="T3" s="708" t="s">
        <v>504</v>
      </c>
      <c r="U3" s="708" t="s">
        <v>373</v>
      </c>
      <c r="V3" s="708" t="s">
        <v>516</v>
      </c>
      <c r="W3" s="823" t="s">
        <v>515</v>
      </c>
      <c r="X3" s="823" t="s">
        <v>456</v>
      </c>
      <c r="Y3" s="823" t="s">
        <v>457</v>
      </c>
      <c r="Z3" s="823" t="s">
        <v>475</v>
      </c>
      <c r="AA3" s="823" t="s">
        <v>378</v>
      </c>
      <c r="AB3" s="823" t="s">
        <v>402</v>
      </c>
      <c r="AC3" s="823" t="s">
        <v>407</v>
      </c>
      <c r="AD3" s="823" t="s">
        <v>482</v>
      </c>
      <c r="AE3" s="823" t="s">
        <v>381</v>
      </c>
      <c r="AF3" s="820" t="s">
        <v>379</v>
      </c>
      <c r="AG3" s="820" t="s">
        <v>380</v>
      </c>
      <c r="AH3" s="820" t="s">
        <v>430</v>
      </c>
      <c r="AI3" s="820" t="s">
        <v>429</v>
      </c>
      <c r="AJ3" s="820" t="s">
        <v>467</v>
      </c>
      <c r="AK3" s="820" t="s">
        <v>394</v>
      </c>
      <c r="AL3" s="967" t="s">
        <v>361</v>
      </c>
      <c r="AM3" s="968"/>
      <c r="AN3" s="968"/>
      <c r="AO3" s="968"/>
      <c r="AP3" s="1045"/>
      <c r="AQ3" s="967" t="s">
        <v>362</v>
      </c>
      <c r="AR3" s="968"/>
      <c r="AS3" s="968"/>
      <c r="AT3" s="968"/>
      <c r="AU3" s="1045"/>
      <c r="AV3" s="967" t="s">
        <v>363</v>
      </c>
      <c r="AW3" s="968"/>
      <c r="AX3" s="968"/>
      <c r="AY3" s="968"/>
      <c r="AZ3" s="968"/>
      <c r="BA3" s="968"/>
      <c r="BB3" s="968"/>
      <c r="BC3" s="1045"/>
      <c r="BD3" s="985" t="s">
        <v>18</v>
      </c>
      <c r="BE3" s="984"/>
      <c r="BF3" s="982" t="s">
        <v>19</v>
      </c>
      <c r="BG3" s="984"/>
      <c r="BH3" s="982" t="s">
        <v>20</v>
      </c>
      <c r="BI3" s="983"/>
      <c r="BJ3" s="986" t="s">
        <v>366</v>
      </c>
      <c r="BK3" s="987"/>
      <c r="BL3" s="986" t="s">
        <v>367</v>
      </c>
      <c r="BM3" s="999"/>
      <c r="BN3" s="823" t="s">
        <v>415</v>
      </c>
      <c r="BO3" s="823" t="s">
        <v>417</v>
      </c>
      <c r="BP3" s="823" t="s">
        <v>418</v>
      </c>
      <c r="BQ3" s="823" t="s">
        <v>416</v>
      </c>
      <c r="BR3" s="823" t="s">
        <v>419</v>
      </c>
      <c r="BS3" s="823" t="s">
        <v>420</v>
      </c>
      <c r="BT3" s="826" t="s">
        <v>422</v>
      </c>
      <c r="BU3" s="997"/>
      <c r="BV3" s="994"/>
      <c r="BW3" s="1009"/>
      <c r="BX3" s="1009"/>
      <c r="BY3" s="1009"/>
      <c r="BZ3" s="965"/>
      <c r="CA3" s="965"/>
      <c r="CB3" s="991"/>
      <c r="CC3" s="991"/>
    </row>
    <row r="4" spans="1:81" s="1007" customFormat="1" ht="31.5" customHeight="1" thickBot="1">
      <c r="A4" s="821"/>
      <c r="B4" s="821"/>
      <c r="C4" s="821"/>
      <c r="D4" s="710"/>
      <c r="E4" s="711"/>
      <c r="F4" s="824"/>
      <c r="G4" s="824"/>
      <c r="H4" s="824"/>
      <c r="I4" s="824"/>
      <c r="J4" s="711"/>
      <c r="K4" s="711"/>
      <c r="L4" s="824"/>
      <c r="M4" s="711"/>
      <c r="N4" s="824"/>
      <c r="O4" s="712"/>
      <c r="P4" s="824"/>
      <c r="Q4" s="824"/>
      <c r="R4" s="824"/>
      <c r="S4" s="824"/>
      <c r="T4" s="824"/>
      <c r="U4" s="824"/>
      <c r="V4" s="712"/>
      <c r="W4" s="712"/>
      <c r="X4" s="712"/>
      <c r="Y4" s="712"/>
      <c r="Z4" s="712"/>
      <c r="AA4" s="712"/>
      <c r="AB4" s="712"/>
      <c r="AC4" s="712"/>
      <c r="AD4" s="712"/>
      <c r="AE4" s="824"/>
      <c r="AF4" s="821"/>
      <c r="AG4" s="821"/>
      <c r="AH4" s="821"/>
      <c r="AI4" s="821"/>
      <c r="AJ4" s="821"/>
      <c r="AK4" s="821"/>
      <c r="AL4" s="713" t="s">
        <v>397</v>
      </c>
      <c r="AM4" s="717" t="s">
        <v>408</v>
      </c>
      <c r="AN4" s="722" t="s">
        <v>409</v>
      </c>
      <c r="AO4" s="717" t="s">
        <v>410</v>
      </c>
      <c r="AP4" s="1046"/>
      <c r="AQ4" s="713" t="s">
        <v>397</v>
      </c>
      <c r="AR4" s="717" t="s">
        <v>408</v>
      </c>
      <c r="AS4" s="722" t="s">
        <v>409</v>
      </c>
      <c r="AT4" s="717" t="s">
        <v>410</v>
      </c>
      <c r="AU4" s="1046"/>
      <c r="AV4" s="713" t="s">
        <v>397</v>
      </c>
      <c r="AW4" s="717" t="s">
        <v>408</v>
      </c>
      <c r="AX4" s="722" t="s">
        <v>409</v>
      </c>
      <c r="AY4" s="717" t="s">
        <v>410</v>
      </c>
      <c r="AZ4" s="713" t="s">
        <v>411</v>
      </c>
      <c r="BA4" s="713" t="s">
        <v>412</v>
      </c>
      <c r="BB4" s="713" t="s">
        <v>413</v>
      </c>
      <c r="BC4" s="1046"/>
      <c r="BD4" s="718" t="s">
        <v>21</v>
      </c>
      <c r="BE4" s="715" t="s">
        <v>338</v>
      </c>
      <c r="BF4" s="714" t="s">
        <v>21</v>
      </c>
      <c r="BG4" s="715" t="s">
        <v>338</v>
      </c>
      <c r="BH4" s="714" t="s">
        <v>21</v>
      </c>
      <c r="BI4" s="719" t="s">
        <v>338</v>
      </c>
      <c r="BJ4" s="718" t="s">
        <v>21</v>
      </c>
      <c r="BK4" s="720" t="s">
        <v>338</v>
      </c>
      <c r="BL4" s="718" t="s">
        <v>21</v>
      </c>
      <c r="BM4" s="719" t="s">
        <v>338</v>
      </c>
      <c r="BN4" s="824"/>
      <c r="BO4" s="824"/>
      <c r="BP4" s="824"/>
      <c r="BQ4" s="824"/>
      <c r="BR4" s="824"/>
      <c r="BS4" s="824"/>
      <c r="BT4" s="721"/>
      <c r="BU4" s="998"/>
      <c r="BV4" s="995"/>
      <c r="BW4" s="1011"/>
      <c r="BX4" s="1011"/>
      <c r="BY4" s="1011"/>
      <c r="BZ4" s="966"/>
      <c r="CA4" s="966"/>
      <c r="CB4" s="992"/>
      <c r="CC4" s="992"/>
    </row>
    <row r="5" spans="1:81" ht="15" thickBot="1">
      <c r="A5" s="672">
        <v>1</v>
      </c>
      <c r="B5" s="673">
        <v>2</v>
      </c>
      <c r="C5" s="675">
        <v>3</v>
      </c>
      <c r="D5" s="673">
        <v>4</v>
      </c>
      <c r="E5" s="675">
        <v>5</v>
      </c>
      <c r="F5" s="673">
        <v>6</v>
      </c>
      <c r="G5" s="675">
        <v>7</v>
      </c>
      <c r="H5" s="673">
        <v>8</v>
      </c>
      <c r="I5" s="675">
        <v>9</v>
      </c>
      <c r="J5" s="673">
        <v>10</v>
      </c>
      <c r="K5" s="673" t="s">
        <v>514</v>
      </c>
      <c r="L5" s="673">
        <v>11</v>
      </c>
      <c r="M5" s="673" t="s">
        <v>514</v>
      </c>
      <c r="N5" s="673" t="s">
        <v>514</v>
      </c>
      <c r="O5" s="673">
        <v>12</v>
      </c>
      <c r="P5" s="673">
        <v>13</v>
      </c>
      <c r="Q5" s="673">
        <v>14</v>
      </c>
      <c r="R5" s="673">
        <v>15</v>
      </c>
      <c r="S5" s="673">
        <v>16</v>
      </c>
      <c r="T5" s="673">
        <v>17</v>
      </c>
      <c r="U5" s="673">
        <v>18</v>
      </c>
      <c r="V5" s="673" t="s">
        <v>514</v>
      </c>
      <c r="W5" s="673">
        <v>19</v>
      </c>
      <c r="X5" s="673"/>
      <c r="Y5" s="673">
        <v>20</v>
      </c>
      <c r="Z5" s="673">
        <v>21</v>
      </c>
      <c r="AA5" s="673">
        <v>22</v>
      </c>
      <c r="AB5" s="673">
        <v>23</v>
      </c>
      <c r="AC5" s="673">
        <v>24</v>
      </c>
      <c r="AD5" s="673">
        <v>25</v>
      </c>
      <c r="AE5" s="673">
        <v>26</v>
      </c>
      <c r="AF5" s="673">
        <v>27</v>
      </c>
      <c r="AG5" s="673">
        <v>28</v>
      </c>
      <c r="AH5" s="673">
        <v>29</v>
      </c>
      <c r="AI5" s="673">
        <v>30</v>
      </c>
      <c r="AJ5" s="673">
        <v>31</v>
      </c>
      <c r="AK5" s="673">
        <v>32</v>
      </c>
      <c r="AL5" s="673">
        <v>33</v>
      </c>
      <c r="AM5" s="673">
        <v>34</v>
      </c>
      <c r="AN5" s="673">
        <v>35</v>
      </c>
      <c r="AO5" s="673">
        <v>36</v>
      </c>
      <c r="AP5" s="673">
        <v>37</v>
      </c>
      <c r="AQ5" s="673">
        <v>38</v>
      </c>
      <c r="AR5" s="673">
        <v>39</v>
      </c>
      <c r="AS5" s="673">
        <v>40</v>
      </c>
      <c r="AT5" s="673">
        <v>41</v>
      </c>
      <c r="AU5" s="673">
        <v>42</v>
      </c>
      <c r="AV5" s="673">
        <v>43</v>
      </c>
      <c r="AW5" s="673">
        <v>44</v>
      </c>
      <c r="AX5" s="673">
        <v>45</v>
      </c>
      <c r="AY5" s="673">
        <v>46</v>
      </c>
      <c r="AZ5" s="673">
        <v>47</v>
      </c>
      <c r="BA5" s="673">
        <v>48</v>
      </c>
      <c r="BB5" s="673">
        <v>49</v>
      </c>
      <c r="BC5" s="673">
        <v>50</v>
      </c>
      <c r="BD5" s="673">
        <v>51</v>
      </c>
      <c r="BE5" s="673">
        <v>52</v>
      </c>
      <c r="BF5" s="673">
        <v>53</v>
      </c>
      <c r="BG5" s="673">
        <v>54</v>
      </c>
      <c r="BH5" s="673">
        <v>55</v>
      </c>
      <c r="BI5" s="673">
        <v>56</v>
      </c>
      <c r="BJ5" s="673">
        <v>57</v>
      </c>
      <c r="BK5" s="673">
        <v>58</v>
      </c>
      <c r="BL5" s="673">
        <v>59</v>
      </c>
      <c r="BM5" s="673">
        <v>60</v>
      </c>
      <c r="BN5" s="673">
        <v>61</v>
      </c>
      <c r="BO5" s="673">
        <v>62</v>
      </c>
      <c r="BP5" s="673">
        <v>63</v>
      </c>
      <c r="BQ5" s="673">
        <v>64</v>
      </c>
      <c r="BR5" s="673">
        <v>65</v>
      </c>
      <c r="BS5" s="673">
        <v>66</v>
      </c>
      <c r="BT5" s="673">
        <v>67</v>
      </c>
      <c r="BU5" s="673">
        <v>68</v>
      </c>
      <c r="BV5" s="673">
        <v>69</v>
      </c>
      <c r="BW5" s="673">
        <v>70</v>
      </c>
      <c r="BX5" s="673">
        <v>71</v>
      </c>
      <c r="BY5" s="673">
        <v>72</v>
      </c>
      <c r="BZ5" s="673">
        <v>73</v>
      </c>
      <c r="CA5" s="673">
        <v>74</v>
      </c>
      <c r="CB5" s="673">
        <v>75</v>
      </c>
      <c r="CC5" s="674">
        <v>76</v>
      </c>
    </row>
    <row r="6" spans="1:81">
      <c r="A6" s="589">
        <v>13073088</v>
      </c>
      <c r="B6" s="589">
        <v>301</v>
      </c>
      <c r="C6" s="589" t="s">
        <v>23</v>
      </c>
      <c r="D6" s="665">
        <v>59418</v>
      </c>
      <c r="E6" s="665">
        <v>3246100</v>
      </c>
      <c r="F6" s="817"/>
      <c r="G6" s="817">
        <v>-3246100</v>
      </c>
      <c r="H6" s="665">
        <v>3230300</v>
      </c>
      <c r="I6" s="665">
        <v>15800</v>
      </c>
      <c r="J6" s="676">
        <v>1</v>
      </c>
      <c r="K6" s="665">
        <v>583900</v>
      </c>
      <c r="L6" s="677">
        <v>1</v>
      </c>
      <c r="M6" s="665">
        <v>646200</v>
      </c>
      <c r="N6" s="677">
        <v>1</v>
      </c>
      <c r="O6" s="1039">
        <v>-2602900</v>
      </c>
      <c r="P6" s="819"/>
      <c r="Q6" s="819">
        <v>2602900</v>
      </c>
      <c r="R6" s="1038">
        <v>0</v>
      </c>
      <c r="S6" s="819">
        <v>2152000</v>
      </c>
      <c r="T6" s="819">
        <v>0</v>
      </c>
      <c r="U6" s="1038">
        <v>1</v>
      </c>
      <c r="V6" s="748">
        <v>1</v>
      </c>
      <c r="W6" s="817">
        <v>0</v>
      </c>
      <c r="X6" s="817"/>
      <c r="Y6" s="817"/>
      <c r="Z6" s="817"/>
      <c r="AA6" s="677">
        <v>1</v>
      </c>
      <c r="AB6" s="817"/>
      <c r="AC6" s="817"/>
      <c r="AD6" s="817"/>
      <c r="AE6" s="817"/>
      <c r="AF6" s="600"/>
      <c r="AG6" s="600"/>
      <c r="AH6" s="600"/>
      <c r="AI6" s="600"/>
      <c r="AJ6" s="600"/>
      <c r="AK6" s="817"/>
      <c r="AL6" s="687">
        <v>3</v>
      </c>
      <c r="AM6" s="665">
        <v>21100</v>
      </c>
      <c r="AN6" s="665">
        <v>21100</v>
      </c>
      <c r="AO6" s="665">
        <v>21100</v>
      </c>
      <c r="AP6" s="1043">
        <f>IF(AL6&lt;323%,1,0)</f>
        <v>1</v>
      </c>
      <c r="AQ6" s="687">
        <v>5.45</v>
      </c>
      <c r="AR6" s="665">
        <v>7315000</v>
      </c>
      <c r="AS6" s="665">
        <v>7315000</v>
      </c>
      <c r="AT6" s="665">
        <v>7315000</v>
      </c>
      <c r="AU6" s="1043">
        <f>IF(AQ6&lt;427%,1,0)</f>
        <v>0</v>
      </c>
      <c r="AV6" s="687">
        <v>4.45</v>
      </c>
      <c r="AW6" s="665">
        <v>19500100</v>
      </c>
      <c r="AX6" s="665">
        <v>20500100</v>
      </c>
      <c r="AY6" s="665">
        <v>20700100</v>
      </c>
      <c r="AZ6" s="665">
        <v>1533800</v>
      </c>
      <c r="BA6" s="665">
        <v>1612400</v>
      </c>
      <c r="BB6" s="665">
        <v>1628100</v>
      </c>
      <c r="BC6" s="1043">
        <f>IF(AV6&lt;381%,1,0)</f>
        <v>0</v>
      </c>
      <c r="BD6" s="665">
        <v>235000</v>
      </c>
      <c r="BE6" s="817"/>
      <c r="BF6" s="665">
        <v>600000</v>
      </c>
      <c r="BG6" s="817"/>
      <c r="BH6" s="665">
        <v>75000</v>
      </c>
      <c r="BI6" s="817"/>
      <c r="BJ6" s="817"/>
      <c r="BK6" s="817"/>
      <c r="BL6" s="817"/>
      <c r="BM6" s="817"/>
      <c r="BN6" s="665">
        <v>16702300</v>
      </c>
      <c r="BO6" s="665">
        <v>17573600</v>
      </c>
      <c r="BP6" s="665">
        <v>18392000</v>
      </c>
      <c r="BQ6" s="665">
        <v>4800000</v>
      </c>
      <c r="BR6" s="665">
        <v>4800000</v>
      </c>
      <c r="BS6" s="665">
        <v>4800000</v>
      </c>
      <c r="BT6" s="665">
        <v>0</v>
      </c>
      <c r="BU6" s="817"/>
      <c r="BV6" s="817"/>
      <c r="BW6" s="817">
        <v>0</v>
      </c>
      <c r="BX6" s="817"/>
      <c r="BY6" s="615"/>
      <c r="BZ6" s="1014" t="s">
        <v>25</v>
      </c>
      <c r="CA6" s="494" t="s">
        <v>25</v>
      </c>
      <c r="CB6" s="1047">
        <v>0.11559999999999999</v>
      </c>
      <c r="CC6" s="1013">
        <v>14633100</v>
      </c>
    </row>
    <row r="7" spans="1:81">
      <c r="A7" s="582">
        <v>13073011</v>
      </c>
      <c r="B7" s="582">
        <v>311</v>
      </c>
      <c r="C7" s="582" t="s">
        <v>26</v>
      </c>
      <c r="D7" s="592">
        <v>5393</v>
      </c>
      <c r="E7" s="592">
        <v>-2141700</v>
      </c>
      <c r="F7" s="596"/>
      <c r="G7" s="817">
        <v>2141700</v>
      </c>
      <c r="H7" s="665">
        <v>163700</v>
      </c>
      <c r="I7" s="665">
        <v>-2305400</v>
      </c>
      <c r="J7" s="676">
        <v>0</v>
      </c>
      <c r="K7" s="665">
        <v>12620677</v>
      </c>
      <c r="L7" s="678">
        <v>1</v>
      </c>
      <c r="M7" s="665">
        <v>-6733477</v>
      </c>
      <c r="N7" s="678">
        <v>0</v>
      </c>
      <c r="O7" s="547">
        <v>-317600</v>
      </c>
      <c r="P7" s="549"/>
      <c r="Q7" s="819">
        <v>317600</v>
      </c>
      <c r="R7" s="677">
        <v>0</v>
      </c>
      <c r="S7" s="549">
        <v>3446885</v>
      </c>
      <c r="T7" s="819">
        <v>0</v>
      </c>
      <c r="U7" s="678">
        <v>1</v>
      </c>
      <c r="V7" s="678">
        <v>0</v>
      </c>
      <c r="W7" s="596">
        <v>-2125300</v>
      </c>
      <c r="X7" s="596"/>
      <c r="Y7" s="596"/>
      <c r="Z7" s="596"/>
      <c r="AA7" s="677">
        <v>1</v>
      </c>
      <c r="AB7" s="596"/>
      <c r="AC7" s="596"/>
      <c r="AD7" s="596"/>
      <c r="AE7" s="596"/>
      <c r="AF7" s="606"/>
      <c r="AG7" s="606"/>
      <c r="AH7" s="606"/>
      <c r="AI7" s="606"/>
      <c r="AJ7" s="606"/>
      <c r="AK7" s="596"/>
      <c r="AL7" s="2">
        <v>3</v>
      </c>
      <c r="AM7" s="592">
        <v>1500</v>
      </c>
      <c r="AN7" s="592">
        <v>1500</v>
      </c>
      <c r="AO7" s="592">
        <v>1500</v>
      </c>
      <c r="AP7" s="1043">
        <f t="shared" ref="AP7:AP70" si="0">IF(AL7&lt;323%,1,0)</f>
        <v>1</v>
      </c>
      <c r="AQ7" s="2">
        <v>4</v>
      </c>
      <c r="AR7" s="592">
        <v>1400000</v>
      </c>
      <c r="AS7" s="592">
        <v>1400000</v>
      </c>
      <c r="AT7" s="592">
        <v>1400000</v>
      </c>
      <c r="AU7" s="1043">
        <f t="shared" ref="AU7:AU70" si="1">IF(AQ7&lt;427%,1,0)</f>
        <v>1</v>
      </c>
      <c r="AV7" s="2">
        <v>3.8</v>
      </c>
      <c r="AW7" s="592">
        <v>3400000</v>
      </c>
      <c r="AX7" s="592">
        <v>3400000</v>
      </c>
      <c r="AY7" s="592">
        <v>3400000</v>
      </c>
      <c r="AZ7" s="592">
        <v>313200</v>
      </c>
      <c r="BA7" s="592">
        <v>313200</v>
      </c>
      <c r="BB7" s="592">
        <v>313200</v>
      </c>
      <c r="BC7" s="1043">
        <f t="shared" ref="BC7:BC70" si="2">IF(AV7&lt;381%,1,0)</f>
        <v>1</v>
      </c>
      <c r="BD7" s="592">
        <v>14000</v>
      </c>
      <c r="BE7" s="596"/>
      <c r="BF7" s="592">
        <v>15000</v>
      </c>
      <c r="BG7" s="596"/>
      <c r="BH7" s="592">
        <v>400000</v>
      </c>
      <c r="BI7" s="596"/>
      <c r="BJ7" s="596"/>
      <c r="BK7" s="596"/>
      <c r="BL7" s="596"/>
      <c r="BM7" s="596"/>
      <c r="BN7" s="592">
        <v>1443100</v>
      </c>
      <c r="BO7" s="592">
        <v>1443100</v>
      </c>
      <c r="BP7" s="592">
        <v>1443100</v>
      </c>
      <c r="BQ7" s="592">
        <v>569200</v>
      </c>
      <c r="BR7" s="592">
        <v>569200</v>
      </c>
      <c r="BS7" s="592">
        <v>569200</v>
      </c>
      <c r="BT7" s="592">
        <v>0</v>
      </c>
      <c r="BU7" s="596"/>
      <c r="BV7" s="596"/>
      <c r="BW7" s="817">
        <v>0</v>
      </c>
      <c r="BX7" s="596"/>
      <c r="BY7" s="594"/>
      <c r="BZ7" s="1014" t="s">
        <v>25</v>
      </c>
      <c r="CA7" s="494" t="s">
        <v>25</v>
      </c>
      <c r="CB7" s="591" t="s">
        <v>208</v>
      </c>
      <c r="CC7" s="486" t="s">
        <v>208</v>
      </c>
    </row>
    <row r="8" spans="1:81">
      <c r="A8" s="582">
        <v>13073035</v>
      </c>
      <c r="B8" s="582">
        <v>312</v>
      </c>
      <c r="C8" s="582" t="s">
        <v>27</v>
      </c>
      <c r="D8" s="666">
        <v>9489</v>
      </c>
      <c r="E8" s="666">
        <v>-411343</v>
      </c>
      <c r="F8" s="596"/>
      <c r="G8" s="817">
        <v>411343</v>
      </c>
      <c r="H8" s="665">
        <v>430100</v>
      </c>
      <c r="I8" s="665">
        <v>-841443</v>
      </c>
      <c r="J8" s="676">
        <v>0</v>
      </c>
      <c r="K8" s="665">
        <v>1833623</v>
      </c>
      <c r="L8" s="679">
        <v>1</v>
      </c>
      <c r="M8" s="665">
        <v>-139274</v>
      </c>
      <c r="N8" s="679">
        <v>0</v>
      </c>
      <c r="O8" s="1040">
        <v>-1651287</v>
      </c>
      <c r="P8" s="784"/>
      <c r="Q8" s="781">
        <v>1651287</v>
      </c>
      <c r="R8" s="1038">
        <v>0</v>
      </c>
      <c r="S8" s="549">
        <v>-8813371</v>
      </c>
      <c r="T8" s="819">
        <v>0</v>
      </c>
      <c r="U8" s="679">
        <v>0</v>
      </c>
      <c r="V8" s="679">
        <v>0</v>
      </c>
      <c r="W8" s="596">
        <v>-8813371</v>
      </c>
      <c r="X8" s="596"/>
      <c r="Y8" s="596"/>
      <c r="Z8" s="596"/>
      <c r="AA8" s="677">
        <v>1</v>
      </c>
      <c r="AB8" s="596"/>
      <c r="AC8" s="596"/>
      <c r="AD8" s="646"/>
      <c r="AE8" s="646"/>
      <c r="AF8" s="666"/>
      <c r="AG8" s="666"/>
      <c r="AH8" s="666"/>
      <c r="AI8" s="666"/>
      <c r="AJ8" s="666"/>
      <c r="AK8" s="646"/>
      <c r="AL8" s="688">
        <v>3.4</v>
      </c>
      <c r="AM8" s="666">
        <v>50000</v>
      </c>
      <c r="AN8" s="666">
        <v>50000</v>
      </c>
      <c r="AO8" s="666">
        <v>50000</v>
      </c>
      <c r="AP8" s="1043">
        <f t="shared" si="0"/>
        <v>0</v>
      </c>
      <c r="AQ8" s="688">
        <v>3.6</v>
      </c>
      <c r="AR8" s="666">
        <v>925000</v>
      </c>
      <c r="AS8" s="666">
        <v>925000</v>
      </c>
      <c r="AT8" s="666">
        <v>925000</v>
      </c>
      <c r="AU8" s="1043">
        <f t="shared" si="1"/>
        <v>1</v>
      </c>
      <c r="AV8" s="688">
        <v>3.4</v>
      </c>
      <c r="AW8" s="666">
        <v>2300000</v>
      </c>
      <c r="AX8" s="666">
        <v>2300000</v>
      </c>
      <c r="AY8" s="666">
        <v>2300000</v>
      </c>
      <c r="AZ8" s="666">
        <v>236800</v>
      </c>
      <c r="BA8" s="666">
        <v>236800</v>
      </c>
      <c r="BB8" s="666">
        <v>236800</v>
      </c>
      <c r="BC8" s="1043">
        <f t="shared" si="2"/>
        <v>1</v>
      </c>
      <c r="BD8" s="666">
        <v>31500</v>
      </c>
      <c r="BE8" s="596"/>
      <c r="BF8" s="666">
        <v>22300</v>
      </c>
      <c r="BG8" s="596"/>
      <c r="BH8" s="592"/>
      <c r="BI8" s="596"/>
      <c r="BJ8" s="596"/>
      <c r="BK8" s="596"/>
      <c r="BL8" s="596"/>
      <c r="BM8" s="596"/>
      <c r="BN8" s="592">
        <v>2079976</v>
      </c>
      <c r="BO8" s="592">
        <v>2190568</v>
      </c>
      <c r="BP8" s="592">
        <v>2309667</v>
      </c>
      <c r="BQ8" s="592">
        <v>611532</v>
      </c>
      <c r="BR8" s="592">
        <v>616715</v>
      </c>
      <c r="BS8" s="592">
        <v>554525</v>
      </c>
      <c r="BT8" s="592" t="s">
        <v>208</v>
      </c>
      <c r="BU8" s="646"/>
      <c r="BV8" s="596"/>
      <c r="BW8" s="817">
        <v>0</v>
      </c>
      <c r="BX8" s="646"/>
      <c r="BY8" s="667">
        <v>3990309</v>
      </c>
      <c r="BZ8" s="1014" t="s">
        <v>25</v>
      </c>
      <c r="CA8" s="494" t="s">
        <v>25</v>
      </c>
      <c r="CB8" s="470">
        <v>0.216</v>
      </c>
      <c r="CC8" s="776">
        <v>3899000</v>
      </c>
    </row>
    <row r="9" spans="1:81">
      <c r="A9" s="582">
        <v>13073055</v>
      </c>
      <c r="B9" s="582">
        <v>313</v>
      </c>
      <c r="C9" s="582" t="s">
        <v>29</v>
      </c>
      <c r="D9" s="592">
        <v>4594</v>
      </c>
      <c r="E9" s="592">
        <v>-1012700</v>
      </c>
      <c r="F9" s="596"/>
      <c r="G9" s="817">
        <v>1012700</v>
      </c>
      <c r="H9" s="665">
        <v>244600</v>
      </c>
      <c r="I9" s="665">
        <v>-1257300</v>
      </c>
      <c r="J9" s="676">
        <v>0</v>
      </c>
      <c r="K9" s="665">
        <v>2068543</v>
      </c>
      <c r="L9" s="678">
        <v>1</v>
      </c>
      <c r="M9" s="665">
        <v>837843</v>
      </c>
      <c r="N9" s="678">
        <v>1</v>
      </c>
      <c r="O9" s="1041">
        <v>-1249700</v>
      </c>
      <c r="P9" s="549"/>
      <c r="Q9" s="819">
        <v>1249700</v>
      </c>
      <c r="R9" s="677">
        <v>0</v>
      </c>
      <c r="S9" s="573">
        <v>3805028</v>
      </c>
      <c r="T9" s="819"/>
      <c r="U9" s="678">
        <v>1</v>
      </c>
      <c r="V9" s="678">
        <v>1</v>
      </c>
      <c r="W9" s="596">
        <v>2340328</v>
      </c>
      <c r="X9" s="596"/>
      <c r="Y9" s="596"/>
      <c r="Z9" s="596"/>
      <c r="AA9" s="677">
        <v>1</v>
      </c>
      <c r="AB9" s="596"/>
      <c r="AC9" s="596"/>
      <c r="AD9" s="596"/>
      <c r="AE9" s="596"/>
      <c r="AF9" s="606"/>
      <c r="AG9" s="606"/>
      <c r="AH9" s="606"/>
      <c r="AI9" s="606"/>
      <c r="AJ9" s="606"/>
      <c r="AK9" s="596"/>
      <c r="AL9" s="2">
        <v>3.8</v>
      </c>
      <c r="AM9" s="592">
        <v>111000</v>
      </c>
      <c r="AN9" s="592">
        <v>116000</v>
      </c>
      <c r="AO9" s="592">
        <v>121000</v>
      </c>
      <c r="AP9" s="1043">
        <f t="shared" si="0"/>
        <v>0</v>
      </c>
      <c r="AQ9" s="2">
        <v>3.8</v>
      </c>
      <c r="AR9" s="592">
        <v>395200</v>
      </c>
      <c r="AS9" s="592">
        <v>405200</v>
      </c>
      <c r="AT9" s="592">
        <v>414200</v>
      </c>
      <c r="AU9" s="1043">
        <f t="shared" si="1"/>
        <v>1</v>
      </c>
      <c r="AV9" s="2">
        <v>3.3</v>
      </c>
      <c r="AW9" s="592">
        <v>2300000</v>
      </c>
      <c r="AX9" s="592">
        <v>2700000</v>
      </c>
      <c r="AY9" s="592">
        <v>2900000</v>
      </c>
      <c r="AZ9" s="592">
        <v>212200</v>
      </c>
      <c r="BA9" s="592">
        <v>212200</v>
      </c>
      <c r="BB9" s="592">
        <v>212200</v>
      </c>
      <c r="BC9" s="1043">
        <f t="shared" si="2"/>
        <v>1</v>
      </c>
      <c r="BD9" s="592">
        <v>25000</v>
      </c>
      <c r="BE9" s="596"/>
      <c r="BF9" s="592">
        <v>8000</v>
      </c>
      <c r="BG9" s="596"/>
      <c r="BH9" s="592">
        <v>0</v>
      </c>
      <c r="BI9" s="596"/>
      <c r="BJ9" s="596">
        <v>0</v>
      </c>
      <c r="BK9" s="596"/>
      <c r="BL9" s="596">
        <v>0</v>
      </c>
      <c r="BM9" s="596"/>
      <c r="BN9" s="592">
        <v>1227500</v>
      </c>
      <c r="BO9" s="592">
        <v>1415100</v>
      </c>
      <c r="BP9" s="592">
        <v>1489600</v>
      </c>
      <c r="BQ9" s="592">
        <v>244300</v>
      </c>
      <c r="BR9" s="592">
        <v>226600</v>
      </c>
      <c r="BS9" s="592">
        <v>233200</v>
      </c>
      <c r="BT9" s="592">
        <v>0</v>
      </c>
      <c r="BU9" s="596"/>
      <c r="BV9" s="596"/>
      <c r="BW9" s="817">
        <v>0</v>
      </c>
      <c r="BX9" s="596"/>
      <c r="BY9" s="594"/>
      <c r="BZ9" s="1014" t="s">
        <v>25</v>
      </c>
      <c r="CA9" s="494" t="s">
        <v>25</v>
      </c>
      <c r="CB9" s="470">
        <v>5.1299999999999998E-2</v>
      </c>
      <c r="CC9" s="776">
        <v>405100</v>
      </c>
    </row>
    <row r="10" spans="1:81">
      <c r="A10" s="582">
        <v>13073070</v>
      </c>
      <c r="B10" s="582">
        <v>314</v>
      </c>
      <c r="C10" s="582" t="s">
        <v>30</v>
      </c>
      <c r="D10" s="592">
        <v>4435</v>
      </c>
      <c r="E10" s="592">
        <v>800</v>
      </c>
      <c r="F10" s="596"/>
      <c r="G10" s="817">
        <f>F10-E10</f>
        <v>-800</v>
      </c>
      <c r="H10" s="665">
        <v>166900</v>
      </c>
      <c r="I10" s="665">
        <f>E10-H10</f>
        <v>-166100</v>
      </c>
      <c r="J10" s="676">
        <f>IF(I10&lt;0,0,1)</f>
        <v>0</v>
      </c>
      <c r="K10" s="665">
        <v>-1369762.52</v>
      </c>
      <c r="L10" s="678">
        <v>0</v>
      </c>
      <c r="M10" s="665">
        <v>-1260262.52</v>
      </c>
      <c r="N10" s="678">
        <v>0</v>
      </c>
      <c r="O10" s="1041">
        <v>-361800</v>
      </c>
      <c r="P10" s="549"/>
      <c r="Q10" s="819">
        <f>P10-O10</f>
        <v>361800</v>
      </c>
      <c r="R10" s="677">
        <f>IF(O10&lt;0,0,1)</f>
        <v>0</v>
      </c>
      <c r="S10" s="549">
        <v>1076336</v>
      </c>
      <c r="T10" s="819"/>
      <c r="U10" s="678">
        <v>1</v>
      </c>
      <c r="V10" s="678">
        <v>1</v>
      </c>
      <c r="W10" s="596">
        <v>1076336</v>
      </c>
      <c r="X10" s="596"/>
      <c r="Y10" s="596"/>
      <c r="Z10" s="596"/>
      <c r="AA10" s="677">
        <f>IF(BX10&gt;0,0,1)</f>
        <v>1</v>
      </c>
      <c r="AB10" s="596"/>
      <c r="AC10" s="596"/>
      <c r="AD10" s="596"/>
      <c r="AE10" s="596"/>
      <c r="AF10" s="606"/>
      <c r="AG10" s="606"/>
      <c r="AH10" s="606"/>
      <c r="AI10" s="606"/>
      <c r="AJ10" s="606"/>
      <c r="AK10" s="596"/>
      <c r="AL10" s="2">
        <v>4</v>
      </c>
      <c r="AM10" s="592">
        <v>60000</v>
      </c>
      <c r="AN10" s="592">
        <v>60000</v>
      </c>
      <c r="AO10" s="592">
        <v>60000</v>
      </c>
      <c r="AP10" s="1043">
        <f t="shared" si="0"/>
        <v>0</v>
      </c>
      <c r="AQ10" s="2">
        <v>4.9000000000000004</v>
      </c>
      <c r="AR10" s="592">
        <v>610000</v>
      </c>
      <c r="AS10" s="592">
        <v>615000</v>
      </c>
      <c r="AT10" s="592">
        <v>618000</v>
      </c>
      <c r="AU10" s="1043">
        <f t="shared" si="1"/>
        <v>0</v>
      </c>
      <c r="AV10" s="2">
        <v>3.8</v>
      </c>
      <c r="AW10" s="592">
        <v>650000</v>
      </c>
      <c r="AX10" s="592">
        <v>700000</v>
      </c>
      <c r="AY10" s="592">
        <v>720000</v>
      </c>
      <c r="AZ10" s="592">
        <v>60000</v>
      </c>
      <c r="BA10" s="592">
        <v>64500</v>
      </c>
      <c r="BB10" s="592">
        <v>66400</v>
      </c>
      <c r="BC10" s="1043">
        <f t="shared" si="2"/>
        <v>1</v>
      </c>
      <c r="BD10" s="592">
        <v>25000</v>
      </c>
      <c r="BE10" s="596"/>
      <c r="BF10" s="592">
        <v>0</v>
      </c>
      <c r="BG10" s="596"/>
      <c r="BH10" s="592">
        <v>40000</v>
      </c>
      <c r="BI10" s="596"/>
      <c r="BJ10" s="596" t="s">
        <v>520</v>
      </c>
      <c r="BK10" s="596"/>
      <c r="BL10" s="596" t="s">
        <v>520</v>
      </c>
      <c r="BM10" s="596"/>
      <c r="BN10" s="592">
        <v>1201000</v>
      </c>
      <c r="BO10" s="592">
        <v>1265000</v>
      </c>
      <c r="BP10" s="592">
        <v>1334000</v>
      </c>
      <c r="BQ10" s="592">
        <v>148000</v>
      </c>
      <c r="BR10" s="592">
        <v>151000</v>
      </c>
      <c r="BS10" s="592">
        <v>155000</v>
      </c>
      <c r="BT10" s="592">
        <v>0</v>
      </c>
      <c r="BU10" s="596"/>
      <c r="BV10" s="596"/>
      <c r="BW10" s="817">
        <f>BV10-BU10</f>
        <v>0</v>
      </c>
      <c r="BX10" s="596"/>
      <c r="BY10" s="596"/>
      <c r="BZ10" s="1014" t="s">
        <v>25</v>
      </c>
      <c r="CA10" s="494" t="s">
        <v>25</v>
      </c>
      <c r="CB10" s="470">
        <v>1.3044E-2</v>
      </c>
      <c r="CC10" s="776">
        <v>86200</v>
      </c>
    </row>
    <row r="11" spans="1:81">
      <c r="A11" s="582">
        <v>13073080</v>
      </c>
      <c r="B11" s="582">
        <v>315</v>
      </c>
      <c r="C11" s="582" t="s">
        <v>31</v>
      </c>
      <c r="D11" s="592">
        <v>9186</v>
      </c>
      <c r="E11" s="592">
        <v>-2267600</v>
      </c>
      <c r="F11" s="596"/>
      <c r="G11" s="817">
        <v>2267600</v>
      </c>
      <c r="H11" s="665">
        <v>959500</v>
      </c>
      <c r="I11" s="665">
        <v>-3227100</v>
      </c>
      <c r="J11" s="676">
        <v>0</v>
      </c>
      <c r="K11" s="665">
        <v>28130</v>
      </c>
      <c r="L11" s="678">
        <v>0</v>
      </c>
      <c r="M11" s="665">
        <v>-13897869</v>
      </c>
      <c r="N11" s="678">
        <v>0</v>
      </c>
      <c r="O11" s="1041">
        <v>-2623200</v>
      </c>
      <c r="P11" s="549"/>
      <c r="Q11" s="819">
        <v>2623200</v>
      </c>
      <c r="R11" s="677">
        <v>0</v>
      </c>
      <c r="S11" s="549">
        <v>6992412</v>
      </c>
      <c r="T11" s="819">
        <v>0</v>
      </c>
      <c r="U11" s="678">
        <v>1</v>
      </c>
      <c r="V11" s="678">
        <v>1</v>
      </c>
      <c r="W11" s="596">
        <v>6995512</v>
      </c>
      <c r="X11" s="596"/>
      <c r="Y11" s="596"/>
      <c r="Z11" s="596"/>
      <c r="AA11" s="677">
        <v>1</v>
      </c>
      <c r="AB11" s="596"/>
      <c r="AC11" s="596"/>
      <c r="AD11" s="599"/>
      <c r="AE11" s="599"/>
      <c r="AF11" s="606"/>
      <c r="AG11" s="606"/>
      <c r="AH11" s="606"/>
      <c r="AI11" s="606"/>
      <c r="AJ11" s="606"/>
      <c r="AK11" s="596"/>
      <c r="AL11" s="2">
        <v>2.5499999999999998</v>
      </c>
      <c r="AM11" s="592">
        <v>11000</v>
      </c>
      <c r="AN11" s="592">
        <v>11000</v>
      </c>
      <c r="AO11" s="592">
        <v>11000</v>
      </c>
      <c r="AP11" s="1043">
        <f t="shared" si="0"/>
        <v>1</v>
      </c>
      <c r="AQ11" s="2">
        <v>3.8</v>
      </c>
      <c r="AR11" s="592">
        <v>964000</v>
      </c>
      <c r="AS11" s="592">
        <v>964000</v>
      </c>
      <c r="AT11" s="592">
        <v>964000</v>
      </c>
      <c r="AU11" s="1043">
        <f t="shared" si="1"/>
        <v>1</v>
      </c>
      <c r="AV11" s="2">
        <v>3.7</v>
      </c>
      <c r="AW11" s="592">
        <v>6000000</v>
      </c>
      <c r="AX11" s="592">
        <v>6000000</v>
      </c>
      <c r="AY11" s="592">
        <v>6000000</v>
      </c>
      <c r="AZ11" s="592">
        <v>568000</v>
      </c>
      <c r="BA11" s="592">
        <v>568000</v>
      </c>
      <c r="BB11" s="592">
        <v>568000</v>
      </c>
      <c r="BC11" s="1043">
        <f t="shared" si="2"/>
        <v>1</v>
      </c>
      <c r="BD11" s="592">
        <v>25000</v>
      </c>
      <c r="BE11" s="596"/>
      <c r="BF11" s="592">
        <v>35000</v>
      </c>
      <c r="BG11" s="596"/>
      <c r="BH11" s="592">
        <v>0</v>
      </c>
      <c r="BI11" s="596"/>
      <c r="BJ11" s="596">
        <v>75000</v>
      </c>
      <c r="BK11" s="596"/>
      <c r="BL11" s="596">
        <v>280000</v>
      </c>
      <c r="BM11" s="596"/>
      <c r="BN11" s="592">
        <v>2275300</v>
      </c>
      <c r="BO11" s="592">
        <v>2386900</v>
      </c>
      <c r="BP11" s="592">
        <v>2512500</v>
      </c>
      <c r="BQ11" s="592">
        <v>649500</v>
      </c>
      <c r="BR11" s="592">
        <v>662400</v>
      </c>
      <c r="BS11" s="592">
        <v>681900</v>
      </c>
      <c r="BT11" s="592">
        <v>0</v>
      </c>
      <c r="BU11" s="596"/>
      <c r="BV11" s="596"/>
      <c r="BW11" s="817">
        <v>0</v>
      </c>
      <c r="BX11" s="596"/>
      <c r="BY11" s="594"/>
      <c r="BZ11" s="1014" t="s">
        <v>25</v>
      </c>
      <c r="CA11" s="494" t="s">
        <v>25</v>
      </c>
      <c r="CB11" s="470">
        <v>3.5999999999999997E-2</v>
      </c>
      <c r="CC11" s="776">
        <v>662700</v>
      </c>
    </row>
    <row r="12" spans="1:81">
      <c r="A12" s="582">
        <v>13073089</v>
      </c>
      <c r="B12" s="582">
        <v>316</v>
      </c>
      <c r="C12" s="582" t="s">
        <v>33</v>
      </c>
      <c r="D12" s="592">
        <v>4042</v>
      </c>
      <c r="E12" s="592">
        <v>50300</v>
      </c>
      <c r="F12" s="596"/>
      <c r="G12" s="817">
        <v>-50300</v>
      </c>
      <c r="H12" s="665">
        <v>35000</v>
      </c>
      <c r="I12" s="665">
        <v>15300</v>
      </c>
      <c r="J12" s="676">
        <v>1</v>
      </c>
      <c r="K12" s="665">
        <v>1077602.5900000001</v>
      </c>
      <c r="L12" s="678">
        <v>1</v>
      </c>
      <c r="M12" s="665">
        <v>1116902</v>
      </c>
      <c r="N12" s="678">
        <v>1</v>
      </c>
      <c r="O12" s="547">
        <v>-363700</v>
      </c>
      <c r="P12" s="549"/>
      <c r="Q12" s="819">
        <v>363700</v>
      </c>
      <c r="R12" s="677">
        <v>0</v>
      </c>
      <c r="S12" s="549">
        <v>-853200</v>
      </c>
      <c r="T12" s="819">
        <v>0</v>
      </c>
      <c r="U12" s="678">
        <v>0</v>
      </c>
      <c r="V12" s="678">
        <v>0</v>
      </c>
      <c r="W12" s="596">
        <v>-408600</v>
      </c>
      <c r="X12" s="596"/>
      <c r="Y12" s="596"/>
      <c r="Z12" s="596"/>
      <c r="AA12" s="677">
        <v>1</v>
      </c>
      <c r="AB12" s="596"/>
      <c r="AC12" s="596"/>
      <c r="AD12" s="596"/>
      <c r="AE12" s="596"/>
      <c r="AF12" s="606"/>
      <c r="AG12" s="606"/>
      <c r="AH12" s="606"/>
      <c r="AI12" s="606"/>
      <c r="AJ12" s="606"/>
      <c r="AK12" s="596"/>
      <c r="AL12" s="2">
        <v>3</v>
      </c>
      <c r="AM12" s="592">
        <v>150000</v>
      </c>
      <c r="AN12" s="592">
        <v>150000</v>
      </c>
      <c r="AO12" s="592">
        <v>150000</v>
      </c>
      <c r="AP12" s="1043">
        <f t="shared" si="0"/>
        <v>1</v>
      </c>
      <c r="AQ12" s="2">
        <v>3.5</v>
      </c>
      <c r="AR12" s="592">
        <v>295000</v>
      </c>
      <c r="AS12" s="592">
        <v>295000</v>
      </c>
      <c r="AT12" s="592">
        <v>295000</v>
      </c>
      <c r="AU12" s="1043">
        <f t="shared" si="1"/>
        <v>1</v>
      </c>
      <c r="AV12" s="2">
        <v>2.5</v>
      </c>
      <c r="AW12" s="592">
        <v>700000</v>
      </c>
      <c r="AX12" s="592">
        <v>750000</v>
      </c>
      <c r="AY12" s="592">
        <v>750000</v>
      </c>
      <c r="AZ12" s="592">
        <v>98000</v>
      </c>
      <c r="BA12" s="592">
        <v>105000</v>
      </c>
      <c r="BB12" s="592">
        <v>105000</v>
      </c>
      <c r="BC12" s="1043">
        <f t="shared" si="2"/>
        <v>1</v>
      </c>
      <c r="BD12" s="592">
        <v>17500</v>
      </c>
      <c r="BE12" s="596"/>
      <c r="BF12" s="592">
        <v>0</v>
      </c>
      <c r="BG12" s="596"/>
      <c r="BH12" s="592">
        <v>0</v>
      </c>
      <c r="BI12" s="596"/>
      <c r="BJ12" s="596">
        <v>0</v>
      </c>
      <c r="BK12" s="596"/>
      <c r="BL12" s="596">
        <v>0</v>
      </c>
      <c r="BM12" s="596"/>
      <c r="BN12" s="592">
        <v>1222000</v>
      </c>
      <c r="BO12" s="592">
        <v>1222000</v>
      </c>
      <c r="BP12" s="592">
        <v>1222000</v>
      </c>
      <c r="BQ12" s="592">
        <v>81100</v>
      </c>
      <c r="BR12" s="592">
        <v>81100</v>
      </c>
      <c r="BS12" s="592">
        <v>81100</v>
      </c>
      <c r="BT12" s="592">
        <v>0</v>
      </c>
      <c r="BU12" s="596"/>
      <c r="BV12" s="596"/>
      <c r="BW12" s="817">
        <v>0</v>
      </c>
      <c r="BX12" s="596"/>
      <c r="BY12" s="594"/>
      <c r="BZ12" s="1014" t="s">
        <v>25</v>
      </c>
      <c r="CA12" s="494" t="s">
        <v>25</v>
      </c>
      <c r="CB12" s="470">
        <v>1E-3</v>
      </c>
      <c r="CC12" s="776">
        <v>11000</v>
      </c>
    </row>
    <row r="13" spans="1:81">
      <c r="A13" s="582">
        <v>13073105</v>
      </c>
      <c r="B13" s="582">
        <v>317</v>
      </c>
      <c r="C13" s="582" t="s">
        <v>34</v>
      </c>
      <c r="D13" s="601">
        <v>3113</v>
      </c>
      <c r="E13" s="1034">
        <v>-363400</v>
      </c>
      <c r="F13" s="603"/>
      <c r="G13" s="817">
        <v>-354400</v>
      </c>
      <c r="H13" s="665">
        <v>344200</v>
      </c>
      <c r="I13" s="1033">
        <v>-707600</v>
      </c>
      <c r="J13" s="1035">
        <v>0</v>
      </c>
      <c r="K13" s="665">
        <v>3111566</v>
      </c>
      <c r="L13" s="680">
        <v>1</v>
      </c>
      <c r="M13" s="665">
        <v>515266</v>
      </c>
      <c r="N13" s="680">
        <v>1</v>
      </c>
      <c r="O13" s="693">
        <v>27700</v>
      </c>
      <c r="P13" s="691"/>
      <c r="Q13" s="819">
        <v>-27700</v>
      </c>
      <c r="R13" s="677">
        <v>1</v>
      </c>
      <c r="S13" s="691">
        <v>5910704</v>
      </c>
      <c r="T13" s="819">
        <v>0</v>
      </c>
      <c r="U13" s="680">
        <v>1</v>
      </c>
      <c r="V13" s="680">
        <v>1</v>
      </c>
      <c r="W13" s="668">
        <v>6126104</v>
      </c>
      <c r="X13" s="668"/>
      <c r="Y13" s="668"/>
      <c r="Z13" s="668"/>
      <c r="AA13" s="677">
        <v>1</v>
      </c>
      <c r="AB13" s="668"/>
      <c r="AC13" s="668"/>
      <c r="AD13" s="603"/>
      <c r="AE13" s="603"/>
      <c r="AF13" s="602"/>
      <c r="AG13" s="602"/>
      <c r="AH13" s="602"/>
      <c r="AI13" s="602"/>
      <c r="AJ13" s="602"/>
      <c r="AK13" s="603"/>
      <c r="AL13" s="689">
        <v>3</v>
      </c>
      <c r="AM13" s="601">
        <v>9600</v>
      </c>
      <c r="AN13" s="601">
        <v>9600</v>
      </c>
      <c r="AO13" s="601">
        <v>9600</v>
      </c>
      <c r="AP13" s="1043">
        <f t="shared" si="0"/>
        <v>1</v>
      </c>
      <c r="AQ13" s="689">
        <v>4</v>
      </c>
      <c r="AR13" s="601">
        <v>785000</v>
      </c>
      <c r="AS13" s="601">
        <v>785000</v>
      </c>
      <c r="AT13" s="601">
        <v>785000</v>
      </c>
      <c r="AU13" s="1043">
        <f t="shared" si="1"/>
        <v>1</v>
      </c>
      <c r="AV13" s="689">
        <v>3.85</v>
      </c>
      <c r="AW13" s="601">
        <v>1500000</v>
      </c>
      <c r="AX13" s="601">
        <v>1500000</v>
      </c>
      <c r="AY13" s="601">
        <v>1500000</v>
      </c>
      <c r="AZ13" s="601">
        <v>136400</v>
      </c>
      <c r="BA13" s="601">
        <v>136400</v>
      </c>
      <c r="BB13" s="601">
        <v>136400</v>
      </c>
      <c r="BC13" s="1043">
        <f t="shared" si="2"/>
        <v>0</v>
      </c>
      <c r="BD13" s="601">
        <v>9000</v>
      </c>
      <c r="BE13" s="603"/>
      <c r="BF13" s="601">
        <v>0</v>
      </c>
      <c r="BG13" s="603"/>
      <c r="BH13" s="601">
        <v>445000</v>
      </c>
      <c r="BI13" s="603"/>
      <c r="BJ13" s="603">
        <v>385000</v>
      </c>
      <c r="BK13" s="603"/>
      <c r="BL13" s="603">
        <v>3060800</v>
      </c>
      <c r="BM13" s="603"/>
      <c r="BN13" s="601">
        <v>835900</v>
      </c>
      <c r="BO13" s="601">
        <v>880400</v>
      </c>
      <c r="BP13" s="601">
        <v>928300</v>
      </c>
      <c r="BQ13" s="601">
        <v>370400</v>
      </c>
      <c r="BR13" s="601">
        <v>373500</v>
      </c>
      <c r="BS13" s="601">
        <v>329600</v>
      </c>
      <c r="BT13" s="601">
        <v>0</v>
      </c>
      <c r="BU13" s="603"/>
      <c r="BV13" s="603"/>
      <c r="BW13" s="817">
        <v>0</v>
      </c>
      <c r="BX13" s="603"/>
      <c r="BY13" s="595"/>
      <c r="BZ13" s="1014" t="s">
        <v>25</v>
      </c>
      <c r="CA13" s="494" t="s">
        <v>25</v>
      </c>
      <c r="CB13" s="470">
        <v>9.6112475006960088E-2</v>
      </c>
      <c r="CC13" s="776">
        <v>759500</v>
      </c>
    </row>
    <row r="14" spans="1:81">
      <c r="A14" s="582">
        <v>13073005</v>
      </c>
      <c r="B14" s="582">
        <v>5351</v>
      </c>
      <c r="C14" s="582" t="s">
        <v>35</v>
      </c>
      <c r="D14" s="608">
        <v>992</v>
      </c>
      <c r="E14" s="592">
        <v>19700</v>
      </c>
      <c r="F14" s="596"/>
      <c r="G14" s="817">
        <v>-19700</v>
      </c>
      <c r="H14" s="665">
        <v>0</v>
      </c>
      <c r="I14" s="665">
        <v>19700</v>
      </c>
      <c r="J14" s="676">
        <v>1</v>
      </c>
      <c r="K14" s="665">
        <v>78488</v>
      </c>
      <c r="L14" s="678">
        <v>1</v>
      </c>
      <c r="M14" s="665">
        <v>337088</v>
      </c>
      <c r="N14" s="678">
        <v>1</v>
      </c>
      <c r="O14" s="547">
        <v>-41600</v>
      </c>
      <c r="P14" s="549"/>
      <c r="Q14" s="819">
        <v>41600</v>
      </c>
      <c r="R14" s="677">
        <v>0</v>
      </c>
      <c r="S14" s="549">
        <v>-372672</v>
      </c>
      <c r="T14" s="819">
        <v>0</v>
      </c>
      <c r="U14" s="678">
        <v>0</v>
      </c>
      <c r="V14" s="678">
        <v>0</v>
      </c>
      <c r="W14" s="596">
        <v>-344572</v>
      </c>
      <c r="X14" s="596"/>
      <c r="Y14" s="596"/>
      <c r="Z14" s="596"/>
      <c r="AA14" s="677">
        <v>1</v>
      </c>
      <c r="AB14" s="596"/>
      <c r="AC14" s="596"/>
      <c r="AD14" s="596"/>
      <c r="AE14" s="596"/>
      <c r="AF14" s="606"/>
      <c r="AG14" s="606"/>
      <c r="AH14" s="606"/>
      <c r="AI14" s="606"/>
      <c r="AJ14" s="606"/>
      <c r="AK14" s="596"/>
      <c r="AL14" s="2">
        <v>3.82</v>
      </c>
      <c r="AM14" s="592">
        <v>35400</v>
      </c>
      <c r="AN14" s="592">
        <v>35400</v>
      </c>
      <c r="AO14" s="592">
        <v>35400</v>
      </c>
      <c r="AP14" s="1043">
        <f t="shared" si="0"/>
        <v>0</v>
      </c>
      <c r="AQ14" s="2">
        <v>3.66</v>
      </c>
      <c r="AR14" s="592">
        <v>65200</v>
      </c>
      <c r="AS14" s="592">
        <v>65200</v>
      </c>
      <c r="AT14" s="592">
        <v>65200</v>
      </c>
      <c r="AU14" s="1043">
        <f t="shared" si="1"/>
        <v>1</v>
      </c>
      <c r="AV14" s="2">
        <v>3.8</v>
      </c>
      <c r="AW14" s="592">
        <v>44900</v>
      </c>
      <c r="AX14" s="592">
        <v>44900</v>
      </c>
      <c r="AY14" s="592">
        <v>44900</v>
      </c>
      <c r="AZ14" s="592">
        <v>4200</v>
      </c>
      <c r="BA14" s="592">
        <v>4200</v>
      </c>
      <c r="BB14" s="592">
        <v>4200</v>
      </c>
      <c r="BC14" s="1043">
        <f t="shared" si="2"/>
        <v>1</v>
      </c>
      <c r="BD14" s="592">
        <v>7200</v>
      </c>
      <c r="BE14" s="596"/>
      <c r="BF14" s="592">
        <v>0</v>
      </c>
      <c r="BG14" s="596"/>
      <c r="BH14" s="592">
        <v>0</v>
      </c>
      <c r="BI14" s="596"/>
      <c r="BJ14" s="596">
        <v>0</v>
      </c>
      <c r="BK14" s="596"/>
      <c r="BL14" s="596">
        <v>0</v>
      </c>
      <c r="BM14" s="596"/>
      <c r="BN14" s="592">
        <v>258400</v>
      </c>
      <c r="BO14" s="592">
        <v>271700</v>
      </c>
      <c r="BP14" s="592">
        <v>286000</v>
      </c>
      <c r="BQ14" s="592">
        <v>9300</v>
      </c>
      <c r="BR14" s="592">
        <v>9500</v>
      </c>
      <c r="BS14" s="592">
        <v>9800</v>
      </c>
      <c r="BT14" s="592">
        <v>0</v>
      </c>
      <c r="BU14" s="596"/>
      <c r="BV14" s="596"/>
      <c r="BW14" s="817">
        <v>0</v>
      </c>
      <c r="BX14" s="596"/>
      <c r="BY14" s="596"/>
      <c r="BZ14" s="777">
        <v>0.17599999999999999</v>
      </c>
      <c r="CA14" s="408">
        <v>168900</v>
      </c>
      <c r="CB14" s="470">
        <v>3.8326413286489938E-3</v>
      </c>
      <c r="CC14" s="776">
        <v>4800</v>
      </c>
    </row>
    <row r="15" spans="1:81">
      <c r="A15" s="582">
        <v>13073037</v>
      </c>
      <c r="B15" s="582">
        <v>5351</v>
      </c>
      <c r="C15" s="582" t="s">
        <v>36</v>
      </c>
      <c r="D15" s="592">
        <v>745</v>
      </c>
      <c r="E15" s="592">
        <v>76600</v>
      </c>
      <c r="F15" s="596"/>
      <c r="G15" s="817">
        <v>-76600</v>
      </c>
      <c r="H15" s="665">
        <v>17700</v>
      </c>
      <c r="I15" s="665">
        <v>58900</v>
      </c>
      <c r="J15" s="676">
        <v>1</v>
      </c>
      <c r="K15" s="665">
        <v>351826</v>
      </c>
      <c r="L15" s="678">
        <v>1</v>
      </c>
      <c r="M15" s="665">
        <v>767226</v>
      </c>
      <c r="N15" s="678">
        <v>1</v>
      </c>
      <c r="O15" s="547">
        <v>67300</v>
      </c>
      <c r="P15" s="549"/>
      <c r="Q15" s="819">
        <v>-67300</v>
      </c>
      <c r="R15" s="677">
        <v>1</v>
      </c>
      <c r="S15" s="549">
        <v>415377</v>
      </c>
      <c r="T15" s="819">
        <v>0</v>
      </c>
      <c r="U15" s="678">
        <v>1</v>
      </c>
      <c r="V15" s="678">
        <v>1</v>
      </c>
      <c r="W15" s="596">
        <v>770977</v>
      </c>
      <c r="X15" s="596"/>
      <c r="Y15" s="596"/>
      <c r="Z15" s="596"/>
      <c r="AA15" s="677">
        <v>1</v>
      </c>
      <c r="AB15" s="596"/>
      <c r="AC15" s="596"/>
      <c r="AD15" s="596"/>
      <c r="AE15" s="596"/>
      <c r="AF15" s="606"/>
      <c r="AG15" s="606"/>
      <c r="AH15" s="606"/>
      <c r="AI15" s="606"/>
      <c r="AJ15" s="606"/>
      <c r="AK15" s="596"/>
      <c r="AL15" s="2">
        <v>3</v>
      </c>
      <c r="AM15" s="592">
        <v>23700</v>
      </c>
      <c r="AN15" s="592">
        <v>23700</v>
      </c>
      <c r="AO15" s="592">
        <v>23700</v>
      </c>
      <c r="AP15" s="1043">
        <f t="shared" si="0"/>
        <v>1</v>
      </c>
      <c r="AQ15" s="2">
        <v>3.5</v>
      </c>
      <c r="AR15" s="592">
        <v>60300</v>
      </c>
      <c r="AS15" s="592">
        <v>60300</v>
      </c>
      <c r="AT15" s="592">
        <v>60300</v>
      </c>
      <c r="AU15" s="1043">
        <f t="shared" si="1"/>
        <v>1</v>
      </c>
      <c r="AV15" s="2">
        <v>3.8</v>
      </c>
      <c r="AW15" s="592">
        <v>92600</v>
      </c>
      <c r="AX15" s="592">
        <v>92600</v>
      </c>
      <c r="AY15" s="592">
        <v>92600</v>
      </c>
      <c r="AZ15" s="592">
        <v>8600</v>
      </c>
      <c r="BA15" s="592">
        <v>8600</v>
      </c>
      <c r="BB15" s="592">
        <v>8600</v>
      </c>
      <c r="BC15" s="1043">
        <f t="shared" si="2"/>
        <v>1</v>
      </c>
      <c r="BD15" s="592">
        <v>8900</v>
      </c>
      <c r="BE15" s="596"/>
      <c r="BF15" s="592">
        <v>0</v>
      </c>
      <c r="BG15" s="596"/>
      <c r="BH15" s="592">
        <v>0</v>
      </c>
      <c r="BI15" s="596"/>
      <c r="BJ15" s="596">
        <v>0</v>
      </c>
      <c r="BK15" s="596"/>
      <c r="BL15" s="596">
        <v>0</v>
      </c>
      <c r="BM15" s="596"/>
      <c r="BN15" s="592">
        <v>271700</v>
      </c>
      <c r="BO15" s="592">
        <v>285600</v>
      </c>
      <c r="BP15" s="592">
        <v>300700</v>
      </c>
      <c r="BQ15" s="592">
        <v>8900</v>
      </c>
      <c r="BR15" s="592">
        <v>9100</v>
      </c>
      <c r="BS15" s="592">
        <v>9400</v>
      </c>
      <c r="BT15" s="592">
        <v>0</v>
      </c>
      <c r="BU15" s="596"/>
      <c r="BV15" s="596"/>
      <c r="BW15" s="817">
        <v>0</v>
      </c>
      <c r="BX15" s="596"/>
      <c r="BY15" s="596"/>
      <c r="BZ15" s="777">
        <v>0.17599999999999999</v>
      </c>
      <c r="CA15" s="408">
        <v>131400</v>
      </c>
      <c r="CB15" s="470">
        <v>5.4800081185305462E-3</v>
      </c>
      <c r="CC15" s="776">
        <v>5400</v>
      </c>
    </row>
    <row r="16" spans="1:81">
      <c r="A16" s="582">
        <v>13073044</v>
      </c>
      <c r="B16" s="582">
        <v>5351</v>
      </c>
      <c r="C16" s="582" t="s">
        <v>37</v>
      </c>
      <c r="D16" s="592">
        <v>661</v>
      </c>
      <c r="E16" s="592">
        <v>-167900</v>
      </c>
      <c r="F16" s="596"/>
      <c r="G16" s="817">
        <v>167900</v>
      </c>
      <c r="H16" s="665">
        <v>0</v>
      </c>
      <c r="I16" s="665">
        <v>-167900</v>
      </c>
      <c r="J16" s="676">
        <v>0</v>
      </c>
      <c r="K16" s="665">
        <v>406833</v>
      </c>
      <c r="L16" s="678">
        <v>1</v>
      </c>
      <c r="M16" s="665">
        <v>79233</v>
      </c>
      <c r="N16" s="678">
        <v>1</v>
      </c>
      <c r="O16" s="1041">
        <v>-224000</v>
      </c>
      <c r="P16" s="549"/>
      <c r="Q16" s="819">
        <v>224000</v>
      </c>
      <c r="R16" s="677">
        <v>0</v>
      </c>
      <c r="S16" s="549">
        <v>360806</v>
      </c>
      <c r="T16" s="819">
        <v>0</v>
      </c>
      <c r="U16" s="1037">
        <v>0</v>
      </c>
      <c r="V16" s="678">
        <v>0</v>
      </c>
      <c r="W16" s="596">
        <v>-208793</v>
      </c>
      <c r="X16" s="596"/>
      <c r="Y16" s="596"/>
      <c r="Z16" s="596"/>
      <c r="AA16" s="677">
        <v>1</v>
      </c>
      <c r="AB16" s="596"/>
      <c r="AC16" s="596"/>
      <c r="AD16" s="596"/>
      <c r="AE16" s="596"/>
      <c r="AF16" s="606"/>
      <c r="AG16" s="606"/>
      <c r="AH16" s="606"/>
      <c r="AI16" s="606"/>
      <c r="AJ16" s="606"/>
      <c r="AK16" s="596"/>
      <c r="AL16" s="2">
        <v>3.2</v>
      </c>
      <c r="AM16" s="592">
        <v>13000</v>
      </c>
      <c r="AN16" s="592">
        <v>13000</v>
      </c>
      <c r="AO16" s="592">
        <v>13000</v>
      </c>
      <c r="AP16" s="1043">
        <f t="shared" si="0"/>
        <v>1</v>
      </c>
      <c r="AQ16" s="2">
        <v>3.85</v>
      </c>
      <c r="AR16" s="592">
        <v>67600</v>
      </c>
      <c r="AS16" s="592">
        <v>67600</v>
      </c>
      <c r="AT16" s="592">
        <v>67600</v>
      </c>
      <c r="AU16" s="1043">
        <f t="shared" si="1"/>
        <v>1</v>
      </c>
      <c r="AV16" s="2">
        <v>3.6</v>
      </c>
      <c r="AW16" s="592">
        <v>100000</v>
      </c>
      <c r="AX16" s="592">
        <v>100000</v>
      </c>
      <c r="AY16" s="592">
        <v>100000</v>
      </c>
      <c r="AZ16" s="592">
        <v>7300</v>
      </c>
      <c r="BA16" s="592">
        <v>7300</v>
      </c>
      <c r="BB16" s="592">
        <v>7300</v>
      </c>
      <c r="BC16" s="1043">
        <f t="shared" si="2"/>
        <v>1</v>
      </c>
      <c r="BD16" s="592">
        <v>1800</v>
      </c>
      <c r="BE16" s="596"/>
      <c r="BF16" s="592">
        <v>0</v>
      </c>
      <c r="BG16" s="596"/>
      <c r="BH16" s="592">
        <v>0</v>
      </c>
      <c r="BI16" s="596"/>
      <c r="BJ16" s="596">
        <v>0</v>
      </c>
      <c r="BK16" s="596"/>
      <c r="BL16" s="596">
        <v>0</v>
      </c>
      <c r="BM16" s="596"/>
      <c r="BN16" s="592">
        <v>280300</v>
      </c>
      <c r="BO16" s="592">
        <v>294600</v>
      </c>
      <c r="BP16" s="592">
        <v>310100</v>
      </c>
      <c r="BQ16" s="592">
        <v>8800</v>
      </c>
      <c r="BR16" s="592">
        <v>8900</v>
      </c>
      <c r="BS16" s="592">
        <v>9200</v>
      </c>
      <c r="BT16" s="592">
        <v>0</v>
      </c>
      <c r="BU16" s="596"/>
      <c r="BV16" s="596"/>
      <c r="BW16" s="817">
        <v>0</v>
      </c>
      <c r="BX16" s="596"/>
      <c r="BY16" s="596"/>
      <c r="BZ16" s="777">
        <v>0.17599999999999999</v>
      </c>
      <c r="CA16" s="408">
        <v>123700</v>
      </c>
      <c r="CB16" s="470">
        <v>3.3712709087773754E-2</v>
      </c>
      <c r="CC16" s="776">
        <v>39100</v>
      </c>
    </row>
    <row r="17" spans="1:81">
      <c r="A17" s="582">
        <v>13073046</v>
      </c>
      <c r="B17" s="582">
        <v>5351</v>
      </c>
      <c r="C17" s="582" t="s">
        <v>38</v>
      </c>
      <c r="D17" s="592">
        <v>1874</v>
      </c>
      <c r="E17" s="592">
        <v>558900</v>
      </c>
      <c r="F17" s="596"/>
      <c r="G17" s="817">
        <v>-558900</v>
      </c>
      <c r="H17" s="665">
        <v>102500</v>
      </c>
      <c r="I17" s="665">
        <v>456400</v>
      </c>
      <c r="J17" s="676">
        <v>1</v>
      </c>
      <c r="K17" s="665">
        <v>57499</v>
      </c>
      <c r="L17" s="678">
        <v>1</v>
      </c>
      <c r="M17" s="665">
        <v>3190999</v>
      </c>
      <c r="N17" s="678">
        <v>1</v>
      </c>
      <c r="O17" s="547">
        <v>711800</v>
      </c>
      <c r="P17" s="549"/>
      <c r="Q17" s="819">
        <v>-711800</v>
      </c>
      <c r="R17" s="677">
        <v>1</v>
      </c>
      <c r="S17" s="549">
        <v>3034388</v>
      </c>
      <c r="T17" s="819">
        <v>0</v>
      </c>
      <c r="U17" s="678">
        <v>1</v>
      </c>
      <c r="V17" s="678">
        <v>1</v>
      </c>
      <c r="W17" s="596">
        <v>6330488</v>
      </c>
      <c r="X17" s="596"/>
      <c r="Y17" s="596"/>
      <c r="Z17" s="596"/>
      <c r="AA17" s="677">
        <v>1</v>
      </c>
      <c r="AB17" s="596"/>
      <c r="AC17" s="596"/>
      <c r="AD17" s="596"/>
      <c r="AE17" s="596"/>
      <c r="AF17" s="606"/>
      <c r="AG17" s="606"/>
      <c r="AH17" s="606"/>
      <c r="AI17" s="606"/>
      <c r="AJ17" s="606"/>
      <c r="AK17" s="596"/>
      <c r="AL17" s="2">
        <v>3</v>
      </c>
      <c r="AM17" s="592">
        <v>15700</v>
      </c>
      <c r="AN17" s="592">
        <v>15700</v>
      </c>
      <c r="AO17" s="592">
        <v>15700</v>
      </c>
      <c r="AP17" s="1043">
        <f t="shared" si="0"/>
        <v>1</v>
      </c>
      <c r="AQ17" s="2">
        <v>4</v>
      </c>
      <c r="AR17" s="592">
        <v>259500</v>
      </c>
      <c r="AS17" s="592">
        <v>259800</v>
      </c>
      <c r="AT17" s="592">
        <v>259800</v>
      </c>
      <c r="AU17" s="1043">
        <f t="shared" si="1"/>
        <v>1</v>
      </c>
      <c r="AV17" s="2">
        <v>3.8</v>
      </c>
      <c r="AW17" s="592">
        <v>613000</v>
      </c>
      <c r="AX17" s="592">
        <v>665000</v>
      </c>
      <c r="AY17" s="592">
        <v>665000</v>
      </c>
      <c r="AZ17" s="592">
        <v>56500</v>
      </c>
      <c r="BA17" s="592">
        <v>61300</v>
      </c>
      <c r="BB17" s="592">
        <v>61300</v>
      </c>
      <c r="BC17" s="1043">
        <f t="shared" si="2"/>
        <v>1</v>
      </c>
      <c r="BD17" s="592">
        <v>6200</v>
      </c>
      <c r="BE17" s="596"/>
      <c r="BF17" s="592">
        <v>0</v>
      </c>
      <c r="BG17" s="596"/>
      <c r="BH17" s="592">
        <v>0</v>
      </c>
      <c r="BI17" s="596"/>
      <c r="BJ17" s="596">
        <v>0</v>
      </c>
      <c r="BK17" s="596"/>
      <c r="BL17" s="596">
        <v>0</v>
      </c>
      <c r="BM17" s="596"/>
      <c r="BN17" s="592">
        <v>847800</v>
      </c>
      <c r="BO17" s="592">
        <v>891200</v>
      </c>
      <c r="BP17" s="592">
        <v>938100</v>
      </c>
      <c r="BQ17" s="592">
        <v>43600</v>
      </c>
      <c r="BR17" s="592">
        <v>44500</v>
      </c>
      <c r="BS17" s="592">
        <v>45800</v>
      </c>
      <c r="BT17" s="592">
        <v>0</v>
      </c>
      <c r="BU17" s="596"/>
      <c r="BV17" s="596"/>
      <c r="BW17" s="817">
        <v>0</v>
      </c>
      <c r="BX17" s="596"/>
      <c r="BY17" s="596"/>
      <c r="BZ17" s="777">
        <v>0.17599999999999999</v>
      </c>
      <c r="CA17" s="408">
        <v>345100</v>
      </c>
      <c r="CB17" s="470">
        <v>1.8527811016327634E-3</v>
      </c>
      <c r="CC17" s="776">
        <v>11900</v>
      </c>
    </row>
    <row r="18" spans="1:81">
      <c r="A18" s="582">
        <v>13073066</v>
      </c>
      <c r="B18" s="582">
        <v>5351</v>
      </c>
      <c r="C18" s="582" t="s">
        <v>39</v>
      </c>
      <c r="D18" s="592">
        <v>1038</v>
      </c>
      <c r="E18" s="1034">
        <v>9900</v>
      </c>
      <c r="F18" s="808"/>
      <c r="G18" s="802">
        <v>-32800</v>
      </c>
      <c r="H18" s="1033">
        <v>3400</v>
      </c>
      <c r="I18" s="1033">
        <f>E18-H18</f>
        <v>6500</v>
      </c>
      <c r="J18" s="676">
        <v>1</v>
      </c>
      <c r="K18" s="665">
        <v>166440</v>
      </c>
      <c r="L18" s="678">
        <v>1</v>
      </c>
      <c r="M18" s="665">
        <v>507040</v>
      </c>
      <c r="N18" s="678">
        <v>1</v>
      </c>
      <c r="O18" s="1041">
        <v>5100</v>
      </c>
      <c r="P18" s="549"/>
      <c r="Q18" s="819">
        <v>-28000</v>
      </c>
      <c r="R18" s="677">
        <v>1</v>
      </c>
      <c r="S18" s="549">
        <v>225177</v>
      </c>
      <c r="T18" s="819">
        <v>0</v>
      </c>
      <c r="U18" s="678">
        <v>1</v>
      </c>
      <c r="V18" s="678">
        <v>1</v>
      </c>
      <c r="W18" s="596">
        <v>389677</v>
      </c>
      <c r="X18" s="596"/>
      <c r="Y18" s="596"/>
      <c r="Z18" s="596"/>
      <c r="AA18" s="677">
        <v>1</v>
      </c>
      <c r="AB18" s="596"/>
      <c r="AC18" s="596"/>
      <c r="AD18" s="596"/>
      <c r="AE18" s="596"/>
      <c r="AF18" s="606"/>
      <c r="AG18" s="606"/>
      <c r="AH18" s="606"/>
      <c r="AI18" s="606"/>
      <c r="AJ18" s="606"/>
      <c r="AK18" s="596"/>
      <c r="AL18" s="2">
        <v>3.2</v>
      </c>
      <c r="AM18" s="592">
        <v>18300</v>
      </c>
      <c r="AN18" s="592">
        <v>17400</v>
      </c>
      <c r="AO18" s="592">
        <v>17400</v>
      </c>
      <c r="AP18" s="1043">
        <f t="shared" si="0"/>
        <v>1</v>
      </c>
      <c r="AQ18" s="2">
        <v>3.85</v>
      </c>
      <c r="AR18" s="592">
        <v>64700</v>
      </c>
      <c r="AS18" s="592">
        <v>61600</v>
      </c>
      <c r="AT18" s="592">
        <v>61600</v>
      </c>
      <c r="AU18" s="1043">
        <f t="shared" si="1"/>
        <v>1</v>
      </c>
      <c r="AV18" s="2">
        <v>3.8</v>
      </c>
      <c r="AW18" s="592">
        <v>127800</v>
      </c>
      <c r="AX18" s="592">
        <v>127800</v>
      </c>
      <c r="AY18" s="592">
        <v>127800</v>
      </c>
      <c r="AZ18" s="592">
        <v>8000</v>
      </c>
      <c r="BA18" s="592">
        <v>8000</v>
      </c>
      <c r="BB18" s="592">
        <v>8000</v>
      </c>
      <c r="BC18" s="1043">
        <f t="shared" si="2"/>
        <v>1</v>
      </c>
      <c r="BD18" s="592">
        <v>6300</v>
      </c>
      <c r="BE18" s="596"/>
      <c r="BF18" s="592">
        <v>0</v>
      </c>
      <c r="BG18" s="596"/>
      <c r="BH18" s="592">
        <v>0</v>
      </c>
      <c r="BI18" s="596"/>
      <c r="BJ18" s="596">
        <v>0</v>
      </c>
      <c r="BK18" s="596"/>
      <c r="BL18" s="596">
        <v>0</v>
      </c>
      <c r="BM18" s="596"/>
      <c r="BN18" s="592">
        <v>434900</v>
      </c>
      <c r="BO18" s="592">
        <v>457100</v>
      </c>
      <c r="BP18" s="592">
        <v>481200</v>
      </c>
      <c r="BQ18" s="592">
        <v>8000</v>
      </c>
      <c r="BR18" s="592">
        <v>8200</v>
      </c>
      <c r="BS18" s="592">
        <v>8400</v>
      </c>
      <c r="BT18" s="592">
        <v>0</v>
      </c>
      <c r="BU18" s="596"/>
      <c r="BV18" s="596"/>
      <c r="BW18" s="817">
        <v>0</v>
      </c>
      <c r="BX18" s="596"/>
      <c r="BY18" s="596"/>
      <c r="BZ18" s="777">
        <v>0.17599999999999999</v>
      </c>
      <c r="CA18" s="408">
        <v>188100</v>
      </c>
      <c r="CB18" s="470">
        <v>1.2832028743744385E-3</v>
      </c>
      <c r="CC18" s="776">
        <v>2000</v>
      </c>
    </row>
    <row r="19" spans="1:81">
      <c r="A19" s="582">
        <v>13073068</v>
      </c>
      <c r="B19" s="582">
        <v>5351</v>
      </c>
      <c r="C19" s="582" t="s">
        <v>40</v>
      </c>
      <c r="D19" s="592">
        <v>2146</v>
      </c>
      <c r="E19" s="592">
        <v>112400</v>
      </c>
      <c r="F19" s="596"/>
      <c r="G19" s="817">
        <v>-112400</v>
      </c>
      <c r="H19" s="665">
        <v>82700</v>
      </c>
      <c r="I19" s="665">
        <v>29700</v>
      </c>
      <c r="J19" s="676">
        <v>1</v>
      </c>
      <c r="K19" s="665">
        <v>1136518</v>
      </c>
      <c r="L19" s="678">
        <v>1</v>
      </c>
      <c r="M19" s="665">
        <v>2217518</v>
      </c>
      <c r="N19" s="678">
        <v>1</v>
      </c>
      <c r="O19" s="547">
        <v>3300</v>
      </c>
      <c r="P19" s="549"/>
      <c r="Q19" s="819">
        <v>-3300</v>
      </c>
      <c r="R19" s="677">
        <v>1</v>
      </c>
      <c r="S19" s="549">
        <v>933100</v>
      </c>
      <c r="T19" s="819">
        <v>0</v>
      </c>
      <c r="U19" s="678">
        <v>1</v>
      </c>
      <c r="V19" s="678">
        <v>1</v>
      </c>
      <c r="W19" s="596">
        <v>1908130</v>
      </c>
      <c r="X19" s="596"/>
      <c r="Y19" s="596"/>
      <c r="Z19" s="596"/>
      <c r="AA19" s="677">
        <v>1</v>
      </c>
      <c r="AB19" s="596"/>
      <c r="AC19" s="596"/>
      <c r="AD19" s="596"/>
      <c r="AE19" s="596"/>
      <c r="AF19" s="606"/>
      <c r="AG19" s="606"/>
      <c r="AH19" s="606"/>
      <c r="AI19" s="606"/>
      <c r="AJ19" s="606"/>
      <c r="AK19" s="596"/>
      <c r="AL19" s="2">
        <v>3</v>
      </c>
      <c r="AM19" s="592">
        <v>15600</v>
      </c>
      <c r="AN19" s="592">
        <v>15500</v>
      </c>
      <c r="AO19" s="592">
        <v>15500</v>
      </c>
      <c r="AP19" s="1043">
        <f t="shared" si="0"/>
        <v>1</v>
      </c>
      <c r="AQ19" s="2">
        <v>4</v>
      </c>
      <c r="AR19" s="592">
        <v>152800</v>
      </c>
      <c r="AS19" s="592">
        <v>149800</v>
      </c>
      <c r="AT19" s="592">
        <v>149800</v>
      </c>
      <c r="AU19" s="1043">
        <f t="shared" si="1"/>
        <v>1</v>
      </c>
      <c r="AV19" s="2">
        <v>3.8</v>
      </c>
      <c r="AW19" s="592">
        <v>240000</v>
      </c>
      <c r="AX19" s="592">
        <v>250000</v>
      </c>
      <c r="AY19" s="592">
        <v>250000</v>
      </c>
      <c r="AZ19" s="592">
        <v>19400</v>
      </c>
      <c r="BA19" s="592">
        <v>14200</v>
      </c>
      <c r="BB19" s="592">
        <v>14200</v>
      </c>
      <c r="BC19" s="1043">
        <f t="shared" si="2"/>
        <v>1</v>
      </c>
      <c r="BD19" s="592">
        <v>5500</v>
      </c>
      <c r="BE19" s="596"/>
      <c r="BF19" s="592">
        <v>0</v>
      </c>
      <c r="BG19" s="596"/>
      <c r="BH19" s="592">
        <v>0</v>
      </c>
      <c r="BI19" s="596"/>
      <c r="BJ19" s="596">
        <v>0</v>
      </c>
      <c r="BK19" s="596"/>
      <c r="BL19" s="596">
        <v>0</v>
      </c>
      <c r="BM19" s="596"/>
      <c r="BN19" s="592">
        <v>720400</v>
      </c>
      <c r="BO19" s="592">
        <v>757300</v>
      </c>
      <c r="BP19" s="592">
        <v>797200</v>
      </c>
      <c r="BQ19" s="592">
        <v>48200</v>
      </c>
      <c r="BR19" s="592">
        <v>49200</v>
      </c>
      <c r="BS19" s="592">
        <v>50700</v>
      </c>
      <c r="BT19" s="592">
        <v>0</v>
      </c>
      <c r="BU19" s="596"/>
      <c r="BV19" s="596"/>
      <c r="BW19" s="817">
        <v>0</v>
      </c>
      <c r="BX19" s="596"/>
      <c r="BY19" s="596"/>
      <c r="BZ19" s="777">
        <v>0.17599999999999999</v>
      </c>
      <c r="CA19" s="408">
        <v>371600</v>
      </c>
      <c r="CB19" s="470">
        <v>2.0911752404851529E-3</v>
      </c>
      <c r="CC19" s="776">
        <v>5500</v>
      </c>
    </row>
    <row r="20" spans="1:81">
      <c r="A20" s="582">
        <v>13073009</v>
      </c>
      <c r="B20" s="582">
        <v>5352</v>
      </c>
      <c r="C20" s="582" t="s">
        <v>41</v>
      </c>
      <c r="D20" s="592">
        <v>8593</v>
      </c>
      <c r="E20" s="632">
        <v>551550</v>
      </c>
      <c r="F20" s="596"/>
      <c r="G20" s="817">
        <f t="shared" ref="G20:G29" si="3">F20-E20</f>
        <v>-551550</v>
      </c>
      <c r="H20" s="665">
        <v>789420</v>
      </c>
      <c r="I20" s="1033">
        <f>E20-H20</f>
        <v>-237870</v>
      </c>
      <c r="J20" s="1035">
        <f>IF(I20&lt;0,0,1)</f>
        <v>0</v>
      </c>
      <c r="K20" s="665">
        <v>788263</v>
      </c>
      <c r="L20" s="678">
        <v>1</v>
      </c>
      <c r="M20" s="665">
        <v>221733</v>
      </c>
      <c r="N20" s="678">
        <v>1</v>
      </c>
      <c r="O20" s="547">
        <v>-2830</v>
      </c>
      <c r="P20" s="549">
        <v>1</v>
      </c>
      <c r="Q20" s="819">
        <f t="shared" ref="Q20:Q29" si="4">P20-O20</f>
        <v>2831</v>
      </c>
      <c r="R20" s="677">
        <f t="shared" ref="R20:R29" si="5">IF(O20&lt;0,0,1)</f>
        <v>0</v>
      </c>
      <c r="S20" s="549">
        <v>5550428</v>
      </c>
      <c r="T20" s="819"/>
      <c r="U20" s="678">
        <v>1</v>
      </c>
      <c r="V20" s="678">
        <v>1</v>
      </c>
      <c r="W20" s="737">
        <v>5238638</v>
      </c>
      <c r="X20" s="669"/>
      <c r="Y20" s="669"/>
      <c r="Z20" s="669"/>
      <c r="AA20" s="677">
        <f t="shared" ref="AA20:AA29" si="6">IF(BX20&gt;0,0,1)</f>
        <v>1</v>
      </c>
      <c r="AB20" s="669"/>
      <c r="AC20" s="669"/>
      <c r="AD20" s="596"/>
      <c r="AE20" s="596"/>
      <c r="AF20" s="606"/>
      <c r="AG20" s="606"/>
      <c r="AH20" s="606"/>
      <c r="AI20" s="606"/>
      <c r="AJ20" s="606"/>
      <c r="AK20" s="596"/>
      <c r="AL20" s="2">
        <v>3</v>
      </c>
      <c r="AM20" s="592">
        <v>22600</v>
      </c>
      <c r="AN20" s="592">
        <v>22600</v>
      </c>
      <c r="AO20" s="592">
        <v>22600</v>
      </c>
      <c r="AP20" s="1043">
        <f t="shared" si="0"/>
        <v>1</v>
      </c>
      <c r="AQ20" s="2">
        <v>3.6</v>
      </c>
      <c r="AR20" s="592">
        <v>837000</v>
      </c>
      <c r="AS20" s="592">
        <v>837000</v>
      </c>
      <c r="AT20" s="592">
        <v>837000</v>
      </c>
      <c r="AU20" s="1043">
        <f t="shared" si="1"/>
        <v>1</v>
      </c>
      <c r="AV20" s="2">
        <v>3.45</v>
      </c>
      <c r="AW20" s="592">
        <v>2100000</v>
      </c>
      <c r="AX20" s="592">
        <v>2100000</v>
      </c>
      <c r="AY20" s="592">
        <v>2100000</v>
      </c>
      <c r="AZ20" s="592">
        <v>250000</v>
      </c>
      <c r="BA20" s="592">
        <v>250000</v>
      </c>
      <c r="BB20" s="592">
        <v>250000</v>
      </c>
      <c r="BC20" s="1043">
        <f t="shared" si="2"/>
        <v>1</v>
      </c>
      <c r="BD20" s="632">
        <v>33000</v>
      </c>
      <c r="BE20" s="636"/>
      <c r="BF20" s="592">
        <v>0</v>
      </c>
      <c r="BG20" s="636"/>
      <c r="BH20" s="632">
        <v>60000</v>
      </c>
      <c r="BI20" s="636"/>
      <c r="BJ20" s="596">
        <v>0</v>
      </c>
      <c r="BK20" s="636"/>
      <c r="BL20" s="636">
        <v>100000</v>
      </c>
      <c r="BM20" s="636"/>
      <c r="BN20" s="632">
        <v>1736700</v>
      </c>
      <c r="BO20" s="632">
        <v>1736700</v>
      </c>
      <c r="BP20" s="632">
        <v>1736700</v>
      </c>
      <c r="BQ20" s="632">
        <v>352950</v>
      </c>
      <c r="BR20" s="632">
        <v>352950</v>
      </c>
      <c r="BS20" s="632">
        <v>352950</v>
      </c>
      <c r="BT20" s="632" t="s">
        <v>508</v>
      </c>
      <c r="BU20" s="636"/>
      <c r="BV20" s="596"/>
      <c r="BW20" s="817">
        <f t="shared" ref="BW20:BW29" si="7">BV20-BU20</f>
        <v>0</v>
      </c>
      <c r="BX20" s="636"/>
      <c r="BY20" s="640"/>
      <c r="BZ20" s="1048">
        <v>0.16758799999999999</v>
      </c>
      <c r="CA20" s="412">
        <v>1488200</v>
      </c>
      <c r="CB20" s="470">
        <v>7.3999999999999996E-2</v>
      </c>
      <c r="CC20" s="776">
        <v>64390</v>
      </c>
    </row>
    <row r="21" spans="1:81">
      <c r="A21" s="582">
        <v>13073018</v>
      </c>
      <c r="B21" s="582">
        <v>5352</v>
      </c>
      <c r="C21" s="582" t="s">
        <v>42</v>
      </c>
      <c r="D21" s="592">
        <v>462</v>
      </c>
      <c r="E21" s="1036">
        <v>2390</v>
      </c>
      <c r="F21" s="596"/>
      <c r="G21" s="817">
        <f t="shared" si="3"/>
        <v>-2390</v>
      </c>
      <c r="H21" s="665">
        <v>25280</v>
      </c>
      <c r="I21" s="1033">
        <f t="shared" ref="I21:I29" si="8">E21-H21</f>
        <v>-22890</v>
      </c>
      <c r="J21" s="1035">
        <f t="shared" ref="J21:J29" si="9">IF(I21&lt;0,0,1)</f>
        <v>0</v>
      </c>
      <c r="K21" s="665">
        <v>-61590</v>
      </c>
      <c r="L21" s="678">
        <v>0</v>
      </c>
      <c r="M21" s="665">
        <v>-133060</v>
      </c>
      <c r="N21" s="678">
        <v>0</v>
      </c>
      <c r="O21" s="1041">
        <v>-25220</v>
      </c>
      <c r="P21" s="549">
        <v>0</v>
      </c>
      <c r="Q21" s="819">
        <f t="shared" si="4"/>
        <v>25220</v>
      </c>
      <c r="R21" s="677">
        <f t="shared" si="5"/>
        <v>0</v>
      </c>
      <c r="S21" s="549">
        <v>-62327</v>
      </c>
      <c r="T21" s="819"/>
      <c r="U21" s="678">
        <v>0</v>
      </c>
      <c r="V21" s="678">
        <v>0</v>
      </c>
      <c r="W21" s="737">
        <v>-164537</v>
      </c>
      <c r="X21" s="669"/>
      <c r="Y21" s="669"/>
      <c r="Z21" s="669"/>
      <c r="AA21" s="677">
        <f t="shared" si="6"/>
        <v>1</v>
      </c>
      <c r="AB21" s="669"/>
      <c r="AC21" s="669"/>
      <c r="AD21" s="596"/>
      <c r="AE21" s="596"/>
      <c r="AF21" s="606"/>
      <c r="AG21" s="606"/>
      <c r="AH21" s="606"/>
      <c r="AI21" s="606"/>
      <c r="AJ21" s="606"/>
      <c r="AK21" s="596"/>
      <c r="AL21" s="2">
        <v>3.23</v>
      </c>
      <c r="AM21" s="592">
        <v>28710</v>
      </c>
      <c r="AN21" s="592">
        <v>28710</v>
      </c>
      <c r="AO21" s="592">
        <v>28710</v>
      </c>
      <c r="AP21" s="1043">
        <f t="shared" si="0"/>
        <v>0</v>
      </c>
      <c r="AQ21" s="2">
        <v>4.2699999999999996</v>
      </c>
      <c r="AR21" s="592">
        <v>33330</v>
      </c>
      <c r="AS21" s="592">
        <v>33330</v>
      </c>
      <c r="AT21" s="592">
        <v>33330</v>
      </c>
      <c r="AU21" s="1043">
        <f t="shared" si="1"/>
        <v>0</v>
      </c>
      <c r="AV21" s="2">
        <v>3.81</v>
      </c>
      <c r="AW21" s="592">
        <v>23290</v>
      </c>
      <c r="AX21" s="592">
        <v>23290</v>
      </c>
      <c r="AY21" s="592">
        <v>23290</v>
      </c>
      <c r="AZ21" s="592">
        <v>2260</v>
      </c>
      <c r="BA21" s="592">
        <v>2260</v>
      </c>
      <c r="BB21" s="592">
        <v>2260</v>
      </c>
      <c r="BC21" s="1043">
        <f t="shared" si="2"/>
        <v>0</v>
      </c>
      <c r="BD21" s="632">
        <v>3250</v>
      </c>
      <c r="BE21" s="636"/>
      <c r="BF21" s="592">
        <v>0</v>
      </c>
      <c r="BG21" s="636"/>
      <c r="BH21" s="632">
        <v>2560</v>
      </c>
      <c r="BI21" s="636"/>
      <c r="BJ21" s="596">
        <v>0</v>
      </c>
      <c r="BK21" s="636"/>
      <c r="BL21" s="636">
        <v>0</v>
      </c>
      <c r="BM21" s="636"/>
      <c r="BN21" s="632">
        <v>88430</v>
      </c>
      <c r="BO21" s="632">
        <v>88430</v>
      </c>
      <c r="BP21" s="632">
        <v>88430</v>
      </c>
      <c r="BQ21" s="632">
        <v>8550</v>
      </c>
      <c r="BR21" s="632">
        <v>8550</v>
      </c>
      <c r="BS21" s="632">
        <v>8550</v>
      </c>
      <c r="BT21" s="632" t="s">
        <v>508</v>
      </c>
      <c r="BU21" s="636"/>
      <c r="BV21" s="596"/>
      <c r="BW21" s="817">
        <f t="shared" si="7"/>
        <v>0</v>
      </c>
      <c r="BX21" s="636"/>
      <c r="BY21" s="640"/>
      <c r="BZ21" s="1048">
        <v>0.16758799999999999</v>
      </c>
      <c r="CA21" s="412">
        <v>75020</v>
      </c>
      <c r="CB21" s="470">
        <v>1.7000000000000001E-2</v>
      </c>
      <c r="CC21" s="776">
        <v>13680</v>
      </c>
    </row>
    <row r="22" spans="1:81">
      <c r="A22" s="582">
        <v>13073025</v>
      </c>
      <c r="B22" s="582">
        <v>5352</v>
      </c>
      <c r="C22" s="582" t="s">
        <v>43</v>
      </c>
      <c r="D22" s="592">
        <v>808</v>
      </c>
      <c r="E22" s="632">
        <v>-82610</v>
      </c>
      <c r="F22" s="596"/>
      <c r="G22" s="817">
        <f t="shared" si="3"/>
        <v>82610</v>
      </c>
      <c r="H22" s="665">
        <v>78000</v>
      </c>
      <c r="I22" s="1033">
        <f t="shared" si="8"/>
        <v>-160610</v>
      </c>
      <c r="J22" s="1035">
        <f t="shared" si="9"/>
        <v>0</v>
      </c>
      <c r="K22" s="665">
        <v>698693</v>
      </c>
      <c r="L22" s="678">
        <v>1</v>
      </c>
      <c r="M22" s="665">
        <v>-117837</v>
      </c>
      <c r="N22" s="678">
        <v>0</v>
      </c>
      <c r="O22" s="547">
        <v>-115830</v>
      </c>
      <c r="P22" s="549">
        <v>1</v>
      </c>
      <c r="Q22" s="819">
        <f t="shared" si="4"/>
        <v>115831</v>
      </c>
      <c r="R22" s="677">
        <f t="shared" si="5"/>
        <v>0</v>
      </c>
      <c r="S22" s="549">
        <v>147400</v>
      </c>
      <c r="T22" s="819"/>
      <c r="U22" s="678">
        <v>1</v>
      </c>
      <c r="V22" s="678">
        <v>0</v>
      </c>
      <c r="W22" s="736">
        <v>-430460</v>
      </c>
      <c r="X22" s="669"/>
      <c r="Y22" s="669"/>
      <c r="Z22" s="669"/>
      <c r="AA22" s="677">
        <f t="shared" si="6"/>
        <v>1</v>
      </c>
      <c r="AB22" s="669"/>
      <c r="AC22" s="669"/>
      <c r="AD22" s="596"/>
      <c r="AE22" s="596"/>
      <c r="AF22" s="606"/>
      <c r="AG22" s="606"/>
      <c r="AH22" s="606"/>
      <c r="AI22" s="606"/>
      <c r="AJ22" s="606"/>
      <c r="AK22" s="596"/>
      <c r="AL22" s="2">
        <v>3.5</v>
      </c>
      <c r="AM22" s="592">
        <v>6500</v>
      </c>
      <c r="AN22" s="592">
        <v>6500</v>
      </c>
      <c r="AO22" s="592">
        <v>6500</v>
      </c>
      <c r="AP22" s="1043">
        <f t="shared" si="0"/>
        <v>0</v>
      </c>
      <c r="AQ22" s="2">
        <v>4</v>
      </c>
      <c r="AR22" s="592">
        <v>111850</v>
      </c>
      <c r="AS22" s="592">
        <v>111850</v>
      </c>
      <c r="AT22" s="592">
        <v>111850</v>
      </c>
      <c r="AU22" s="1043">
        <f t="shared" si="1"/>
        <v>1</v>
      </c>
      <c r="AV22" s="2">
        <v>3.5</v>
      </c>
      <c r="AW22" s="592">
        <v>70000</v>
      </c>
      <c r="AX22" s="592">
        <v>70000</v>
      </c>
      <c r="AY22" s="592">
        <v>70000</v>
      </c>
      <c r="AZ22" s="592">
        <v>7000</v>
      </c>
      <c r="BA22" s="592">
        <v>7000</v>
      </c>
      <c r="BB22" s="592">
        <v>7000</v>
      </c>
      <c r="BC22" s="1043">
        <f t="shared" si="2"/>
        <v>1</v>
      </c>
      <c r="BD22" s="632">
        <v>3750</v>
      </c>
      <c r="BE22" s="636"/>
      <c r="BF22" s="592">
        <v>0</v>
      </c>
      <c r="BG22" s="636"/>
      <c r="BH22" s="632">
        <v>52000</v>
      </c>
      <c r="BI22" s="636"/>
      <c r="BJ22" s="596">
        <v>0</v>
      </c>
      <c r="BK22" s="636"/>
      <c r="BL22" s="636">
        <v>50000</v>
      </c>
      <c r="BM22" s="636"/>
      <c r="BN22" s="632">
        <v>201500</v>
      </c>
      <c r="BO22" s="632">
        <v>201500</v>
      </c>
      <c r="BP22" s="632">
        <v>201500</v>
      </c>
      <c r="BQ22" s="632">
        <v>17300</v>
      </c>
      <c r="BR22" s="632">
        <v>17300</v>
      </c>
      <c r="BS22" s="632">
        <v>17300</v>
      </c>
      <c r="BT22" s="632" t="s">
        <v>508</v>
      </c>
      <c r="BU22" s="636"/>
      <c r="BV22" s="596"/>
      <c r="BW22" s="817">
        <f t="shared" si="7"/>
        <v>0</v>
      </c>
      <c r="BX22" s="636"/>
      <c r="BY22" s="640"/>
      <c r="BZ22" s="1048">
        <v>0.16758799999999999</v>
      </c>
      <c r="CA22" s="412">
        <v>131300</v>
      </c>
      <c r="CB22" s="470">
        <v>9.4999999999999998E-3</v>
      </c>
      <c r="CC22" s="776">
        <v>21180</v>
      </c>
    </row>
    <row r="23" spans="1:81">
      <c r="A23" s="582">
        <v>13073042</v>
      </c>
      <c r="B23" s="582">
        <v>5352</v>
      </c>
      <c r="C23" s="582" t="s">
        <v>44</v>
      </c>
      <c r="D23" s="632">
        <v>215</v>
      </c>
      <c r="E23" s="632">
        <v>-191560</v>
      </c>
      <c r="F23" s="596"/>
      <c r="G23" s="817">
        <f t="shared" si="3"/>
        <v>191560</v>
      </c>
      <c r="H23" s="665">
        <v>4210</v>
      </c>
      <c r="I23" s="1033">
        <f t="shared" si="8"/>
        <v>-195770</v>
      </c>
      <c r="J23" s="1035">
        <f t="shared" si="9"/>
        <v>0</v>
      </c>
      <c r="K23" s="665">
        <v>362852</v>
      </c>
      <c r="L23" s="678">
        <v>1</v>
      </c>
      <c r="M23" s="665">
        <v>53412</v>
      </c>
      <c r="N23" s="678">
        <v>1</v>
      </c>
      <c r="O23" s="1041">
        <v>-60560</v>
      </c>
      <c r="P23" s="549">
        <v>1</v>
      </c>
      <c r="Q23" s="819">
        <f t="shared" si="4"/>
        <v>60561</v>
      </c>
      <c r="R23" s="677">
        <f t="shared" si="5"/>
        <v>0</v>
      </c>
      <c r="S23" s="549">
        <v>154961</v>
      </c>
      <c r="T23" s="819"/>
      <c r="U23" s="678">
        <v>1</v>
      </c>
      <c r="V23" s="678">
        <v>0</v>
      </c>
      <c r="W23" s="737">
        <v>-31533</v>
      </c>
      <c r="X23" s="669"/>
      <c r="Y23" s="669"/>
      <c r="Z23" s="669"/>
      <c r="AA23" s="677">
        <f t="shared" si="6"/>
        <v>1</v>
      </c>
      <c r="AB23" s="669"/>
      <c r="AC23" s="669"/>
      <c r="AD23" s="596"/>
      <c r="AE23" s="596"/>
      <c r="AF23" s="606"/>
      <c r="AG23" s="606"/>
      <c r="AH23" s="606"/>
      <c r="AI23" s="606"/>
      <c r="AJ23" s="606"/>
      <c r="AK23" s="596"/>
      <c r="AL23" s="2">
        <v>3.5</v>
      </c>
      <c r="AM23" s="592">
        <v>12000</v>
      </c>
      <c r="AN23" s="592">
        <v>12000</v>
      </c>
      <c r="AO23" s="592">
        <v>12000</v>
      </c>
      <c r="AP23" s="1043">
        <f t="shared" si="0"/>
        <v>0</v>
      </c>
      <c r="AQ23" s="2">
        <v>3.5</v>
      </c>
      <c r="AR23" s="592">
        <v>18000</v>
      </c>
      <c r="AS23" s="592">
        <v>18000</v>
      </c>
      <c r="AT23" s="592">
        <v>18000</v>
      </c>
      <c r="AU23" s="1043">
        <f t="shared" si="1"/>
        <v>1</v>
      </c>
      <c r="AV23" s="2">
        <v>3.5</v>
      </c>
      <c r="AW23" s="592">
        <v>80000</v>
      </c>
      <c r="AX23" s="592">
        <v>80000</v>
      </c>
      <c r="AY23" s="592">
        <v>80000</v>
      </c>
      <c r="AZ23" s="592">
        <v>8000</v>
      </c>
      <c r="BA23" s="592">
        <v>8000</v>
      </c>
      <c r="BB23" s="592">
        <v>8000</v>
      </c>
      <c r="BC23" s="1043">
        <f t="shared" si="2"/>
        <v>1</v>
      </c>
      <c r="BD23" s="632">
        <v>1800</v>
      </c>
      <c r="BE23" s="636"/>
      <c r="BF23" s="592">
        <v>0</v>
      </c>
      <c r="BG23" s="636"/>
      <c r="BH23" s="632">
        <v>1500</v>
      </c>
      <c r="BI23" s="636"/>
      <c r="BJ23" s="596">
        <v>0</v>
      </c>
      <c r="BK23" s="636"/>
      <c r="BL23" s="636">
        <v>0</v>
      </c>
      <c r="BM23" s="636"/>
      <c r="BN23" s="632">
        <v>70910</v>
      </c>
      <c r="BO23" s="632">
        <v>70910</v>
      </c>
      <c r="BP23" s="632">
        <v>70910</v>
      </c>
      <c r="BQ23" s="632">
        <v>4750</v>
      </c>
      <c r="BR23" s="632">
        <v>4750</v>
      </c>
      <c r="BS23" s="632">
        <v>4750</v>
      </c>
      <c r="BT23" s="632" t="s">
        <v>508</v>
      </c>
      <c r="BU23" s="636"/>
      <c r="BV23" s="596"/>
      <c r="BW23" s="817">
        <f t="shared" si="7"/>
        <v>0</v>
      </c>
      <c r="BX23" s="636"/>
      <c r="BY23" s="640"/>
      <c r="BZ23" s="1048">
        <v>0.16758799999999999</v>
      </c>
      <c r="CA23" s="412">
        <v>38170</v>
      </c>
      <c r="CB23" s="470">
        <v>2.8000000000000001E-2</v>
      </c>
      <c r="CC23" s="776">
        <v>620</v>
      </c>
    </row>
    <row r="24" spans="1:81">
      <c r="A24" s="582">
        <v>13073043</v>
      </c>
      <c r="B24" s="582">
        <v>5352</v>
      </c>
      <c r="C24" s="582" t="s">
        <v>45</v>
      </c>
      <c r="D24" s="632">
        <v>534</v>
      </c>
      <c r="E24" s="632">
        <v>-52490</v>
      </c>
      <c r="F24" s="596"/>
      <c r="G24" s="817">
        <f t="shared" si="3"/>
        <v>52490</v>
      </c>
      <c r="H24" s="665">
        <v>11800</v>
      </c>
      <c r="I24" s="1033">
        <f t="shared" si="8"/>
        <v>-64290</v>
      </c>
      <c r="J24" s="1035">
        <f t="shared" si="9"/>
        <v>0</v>
      </c>
      <c r="K24" s="665">
        <v>375017</v>
      </c>
      <c r="L24" s="1037">
        <v>0</v>
      </c>
      <c r="M24" s="665">
        <v>288357</v>
      </c>
      <c r="N24" s="678">
        <v>1</v>
      </c>
      <c r="O24" s="547">
        <v>-89960</v>
      </c>
      <c r="P24" s="549">
        <v>0</v>
      </c>
      <c r="Q24" s="819">
        <f t="shared" si="4"/>
        <v>89960</v>
      </c>
      <c r="R24" s="677">
        <f t="shared" si="5"/>
        <v>0</v>
      </c>
      <c r="S24" s="549">
        <v>4955</v>
      </c>
      <c r="T24" s="819"/>
      <c r="U24" s="678">
        <v>0</v>
      </c>
      <c r="V24" s="678">
        <v>0</v>
      </c>
      <c r="W24" s="737">
        <v>-154949</v>
      </c>
      <c r="X24" s="669"/>
      <c r="Y24" s="669"/>
      <c r="Z24" s="669"/>
      <c r="AA24" s="677">
        <f t="shared" si="6"/>
        <v>1</v>
      </c>
      <c r="AB24" s="669"/>
      <c r="AC24" s="669"/>
      <c r="AD24" s="596"/>
      <c r="AE24" s="596"/>
      <c r="AF24" s="606"/>
      <c r="AG24" s="606"/>
      <c r="AH24" s="606"/>
      <c r="AI24" s="606"/>
      <c r="AJ24" s="606"/>
      <c r="AK24" s="596"/>
      <c r="AL24" s="2">
        <v>3.2</v>
      </c>
      <c r="AM24" s="592">
        <v>17050</v>
      </c>
      <c r="AN24" s="592">
        <v>21460</v>
      </c>
      <c r="AO24" s="592">
        <v>21460</v>
      </c>
      <c r="AP24" s="1043">
        <f t="shared" si="0"/>
        <v>1</v>
      </c>
      <c r="AQ24" s="2">
        <v>3.5</v>
      </c>
      <c r="AR24" s="592">
        <v>36200</v>
      </c>
      <c r="AS24" s="592">
        <v>36200</v>
      </c>
      <c r="AT24" s="592">
        <v>36200</v>
      </c>
      <c r="AU24" s="1043">
        <f t="shared" si="1"/>
        <v>1</v>
      </c>
      <c r="AV24" s="2">
        <v>3.4</v>
      </c>
      <c r="AW24" s="592">
        <v>26000</v>
      </c>
      <c r="AX24" s="592">
        <v>35000</v>
      </c>
      <c r="AY24" s="592">
        <v>40000</v>
      </c>
      <c r="AZ24" s="592">
        <v>2600</v>
      </c>
      <c r="BA24" s="592">
        <v>2600</v>
      </c>
      <c r="BB24" s="592">
        <v>2600</v>
      </c>
      <c r="BC24" s="1043">
        <f t="shared" si="2"/>
        <v>1</v>
      </c>
      <c r="BD24" s="632">
        <v>2570</v>
      </c>
      <c r="BE24" s="636"/>
      <c r="BF24" s="592">
        <v>0</v>
      </c>
      <c r="BG24" s="636"/>
      <c r="BH24" s="632">
        <v>5050</v>
      </c>
      <c r="BI24" s="636"/>
      <c r="BJ24" s="596">
        <v>0</v>
      </c>
      <c r="BK24" s="636"/>
      <c r="BL24" s="636">
        <v>0</v>
      </c>
      <c r="BM24" s="636"/>
      <c r="BN24" s="632">
        <v>135770</v>
      </c>
      <c r="BO24" s="632">
        <v>135770</v>
      </c>
      <c r="BP24" s="632">
        <v>139100</v>
      </c>
      <c r="BQ24" s="632">
        <v>4520</v>
      </c>
      <c r="BR24" s="632">
        <v>4520</v>
      </c>
      <c r="BS24" s="632">
        <v>4520</v>
      </c>
      <c r="BT24" s="632" t="s">
        <v>508</v>
      </c>
      <c r="BU24" s="636"/>
      <c r="BV24" s="596"/>
      <c r="BW24" s="817">
        <f t="shared" si="7"/>
        <v>0</v>
      </c>
      <c r="BX24" s="636"/>
      <c r="BY24" s="640"/>
      <c r="BZ24" s="1048">
        <v>0.16758799999999999</v>
      </c>
      <c r="CA24" s="412">
        <v>87990</v>
      </c>
      <c r="CB24" s="470">
        <v>1.4999999999999999E-2</v>
      </c>
      <c r="CC24" s="776">
        <v>12920</v>
      </c>
    </row>
    <row r="25" spans="1:81">
      <c r="A25" s="582">
        <v>13073051</v>
      </c>
      <c r="B25" s="582">
        <v>5352</v>
      </c>
      <c r="C25" s="582" t="s">
        <v>46</v>
      </c>
      <c r="D25" s="632">
        <v>585</v>
      </c>
      <c r="E25" s="632">
        <v>-2760</v>
      </c>
      <c r="F25" s="596"/>
      <c r="G25" s="817">
        <f t="shared" si="3"/>
        <v>2760</v>
      </c>
      <c r="H25" s="665">
        <v>124980</v>
      </c>
      <c r="I25" s="1033">
        <f t="shared" si="8"/>
        <v>-127740</v>
      </c>
      <c r="J25" s="1035">
        <f t="shared" si="9"/>
        <v>0</v>
      </c>
      <c r="K25" s="665">
        <v>-749190</v>
      </c>
      <c r="L25" s="1037">
        <v>1</v>
      </c>
      <c r="M25" s="665">
        <v>-1051430</v>
      </c>
      <c r="N25" s="678">
        <v>0</v>
      </c>
      <c r="O25" s="547">
        <v>-53580</v>
      </c>
      <c r="P25" s="549">
        <v>1</v>
      </c>
      <c r="Q25" s="819">
        <f t="shared" si="4"/>
        <v>53581</v>
      </c>
      <c r="R25" s="677">
        <f t="shared" si="5"/>
        <v>0</v>
      </c>
      <c r="S25" s="549">
        <v>175995</v>
      </c>
      <c r="T25" s="819"/>
      <c r="U25" s="678">
        <v>1</v>
      </c>
      <c r="V25" s="678">
        <v>1</v>
      </c>
      <c r="W25" s="737">
        <v>125475</v>
      </c>
      <c r="X25" s="669"/>
      <c r="Y25" s="669"/>
      <c r="Z25" s="669"/>
      <c r="AA25" s="677">
        <f t="shared" si="6"/>
        <v>1</v>
      </c>
      <c r="AB25" s="669"/>
      <c r="AC25" s="669"/>
      <c r="AD25" s="596"/>
      <c r="AE25" s="596"/>
      <c r="AF25" s="606"/>
      <c r="AG25" s="606"/>
      <c r="AH25" s="606"/>
      <c r="AI25" s="606"/>
      <c r="AJ25" s="606"/>
      <c r="AK25" s="596"/>
      <c r="AL25" s="2">
        <v>3.5</v>
      </c>
      <c r="AM25" s="592">
        <v>31850</v>
      </c>
      <c r="AN25" s="592">
        <v>31850</v>
      </c>
      <c r="AO25" s="592">
        <v>31850</v>
      </c>
      <c r="AP25" s="1043">
        <f t="shared" si="0"/>
        <v>0</v>
      </c>
      <c r="AQ25" s="2">
        <v>4</v>
      </c>
      <c r="AR25" s="592">
        <v>31850</v>
      </c>
      <c r="AS25" s="592">
        <v>31850</v>
      </c>
      <c r="AT25" s="592">
        <v>31850</v>
      </c>
      <c r="AU25" s="1043">
        <f t="shared" si="1"/>
        <v>1</v>
      </c>
      <c r="AV25" s="2">
        <v>3.8</v>
      </c>
      <c r="AW25" s="592">
        <v>50700</v>
      </c>
      <c r="AX25" s="592">
        <v>50700</v>
      </c>
      <c r="AY25" s="592">
        <v>50700</v>
      </c>
      <c r="AZ25" s="592">
        <v>4600</v>
      </c>
      <c r="BA25" s="592">
        <v>4600</v>
      </c>
      <c r="BB25" s="592">
        <v>4600</v>
      </c>
      <c r="BC25" s="1043">
        <f t="shared" si="2"/>
        <v>1</v>
      </c>
      <c r="BD25" s="632">
        <v>5050</v>
      </c>
      <c r="BE25" s="636"/>
      <c r="BF25" s="592">
        <v>0</v>
      </c>
      <c r="BG25" s="636"/>
      <c r="BH25" s="632">
        <v>1700</v>
      </c>
      <c r="BI25" s="636"/>
      <c r="BJ25" s="596">
        <v>0</v>
      </c>
      <c r="BK25" s="636"/>
      <c r="BL25" s="636">
        <v>0</v>
      </c>
      <c r="BM25" s="636"/>
      <c r="BN25" s="632">
        <v>143420</v>
      </c>
      <c r="BO25" s="632">
        <v>143420</v>
      </c>
      <c r="BP25" s="632">
        <v>143420</v>
      </c>
      <c r="BQ25" s="632">
        <v>11550</v>
      </c>
      <c r="BR25" s="632">
        <v>11550</v>
      </c>
      <c r="BS25" s="632">
        <v>11550</v>
      </c>
      <c r="BT25" s="632" t="s">
        <v>508</v>
      </c>
      <c r="BU25" s="636"/>
      <c r="BV25" s="596"/>
      <c r="BW25" s="817">
        <f t="shared" si="7"/>
        <v>0</v>
      </c>
      <c r="BX25" s="636"/>
      <c r="BY25" s="640"/>
      <c r="BZ25" s="1048">
        <v>0.16758799999999999</v>
      </c>
      <c r="CA25" s="412">
        <v>100880</v>
      </c>
      <c r="CB25" s="470">
        <v>0.01</v>
      </c>
      <c r="CC25" s="776">
        <v>13970</v>
      </c>
    </row>
    <row r="26" spans="1:81">
      <c r="A26" s="582">
        <v>13073053</v>
      </c>
      <c r="B26" s="582">
        <v>5352</v>
      </c>
      <c r="C26" s="582" t="s">
        <v>47</v>
      </c>
      <c r="D26" s="632">
        <v>544</v>
      </c>
      <c r="E26" s="632">
        <v>44970</v>
      </c>
      <c r="F26" s="596"/>
      <c r="G26" s="817">
        <f t="shared" si="3"/>
        <v>-44970</v>
      </c>
      <c r="H26" s="665">
        <v>27860</v>
      </c>
      <c r="I26" s="1033">
        <f t="shared" si="8"/>
        <v>17110</v>
      </c>
      <c r="J26" s="1035">
        <f t="shared" si="9"/>
        <v>1</v>
      </c>
      <c r="K26" s="665">
        <v>410493</v>
      </c>
      <c r="L26" s="678">
        <v>1</v>
      </c>
      <c r="M26" s="665">
        <v>564323</v>
      </c>
      <c r="N26" s="678">
        <v>1</v>
      </c>
      <c r="O26" s="547">
        <v>158800</v>
      </c>
      <c r="P26" s="549">
        <v>1</v>
      </c>
      <c r="Q26" s="819">
        <f t="shared" si="4"/>
        <v>-158799</v>
      </c>
      <c r="R26" s="677">
        <f t="shared" si="5"/>
        <v>1</v>
      </c>
      <c r="S26" s="549">
        <v>172947</v>
      </c>
      <c r="T26" s="819"/>
      <c r="U26" s="678">
        <v>1</v>
      </c>
      <c r="V26" s="678">
        <v>1</v>
      </c>
      <c r="W26" s="737">
        <v>331747</v>
      </c>
      <c r="X26" s="669"/>
      <c r="Y26" s="669"/>
      <c r="Z26" s="669"/>
      <c r="AA26" s="677">
        <f t="shared" si="6"/>
        <v>1</v>
      </c>
      <c r="AB26" s="669"/>
      <c r="AC26" s="669"/>
      <c r="AD26" s="596"/>
      <c r="AE26" s="596"/>
      <c r="AF26" s="606"/>
      <c r="AG26" s="606"/>
      <c r="AH26" s="606"/>
      <c r="AI26" s="606"/>
      <c r="AJ26" s="606"/>
      <c r="AK26" s="596"/>
      <c r="AL26" s="2">
        <v>3.5</v>
      </c>
      <c r="AM26" s="592">
        <v>18500</v>
      </c>
      <c r="AN26" s="592">
        <v>18500</v>
      </c>
      <c r="AO26" s="592">
        <v>18500</v>
      </c>
      <c r="AP26" s="1043">
        <f t="shared" si="0"/>
        <v>0</v>
      </c>
      <c r="AQ26" s="2">
        <v>3.5</v>
      </c>
      <c r="AR26" s="592">
        <v>18500</v>
      </c>
      <c r="AS26" s="592">
        <v>18500</v>
      </c>
      <c r="AT26" s="592">
        <v>18500</v>
      </c>
      <c r="AU26" s="1043">
        <f t="shared" si="1"/>
        <v>1</v>
      </c>
      <c r="AV26" s="2">
        <v>3.4</v>
      </c>
      <c r="AW26" s="592">
        <v>55000</v>
      </c>
      <c r="AX26" s="592">
        <v>55000</v>
      </c>
      <c r="AY26" s="592">
        <v>55000</v>
      </c>
      <c r="AZ26" s="592">
        <v>5500</v>
      </c>
      <c r="BA26" s="592">
        <v>5500</v>
      </c>
      <c r="BB26" s="592">
        <v>5500</v>
      </c>
      <c r="BC26" s="1043">
        <f t="shared" si="2"/>
        <v>1</v>
      </c>
      <c r="BD26" s="632">
        <v>3700</v>
      </c>
      <c r="BE26" s="636"/>
      <c r="BF26" s="592">
        <v>0</v>
      </c>
      <c r="BG26" s="636"/>
      <c r="BH26" s="632">
        <v>5250</v>
      </c>
      <c r="BI26" s="636"/>
      <c r="BJ26" s="596">
        <v>0</v>
      </c>
      <c r="BK26" s="636"/>
      <c r="BL26" s="636">
        <v>0</v>
      </c>
      <c r="BM26" s="636"/>
      <c r="BN26" s="632">
        <v>132740</v>
      </c>
      <c r="BO26" s="632">
        <v>132740</v>
      </c>
      <c r="BP26" s="632">
        <v>132740</v>
      </c>
      <c r="BQ26" s="632">
        <v>11500</v>
      </c>
      <c r="BR26" s="632">
        <v>11500</v>
      </c>
      <c r="BS26" s="632">
        <v>11500</v>
      </c>
      <c r="BT26" s="632" t="s">
        <v>508</v>
      </c>
      <c r="BU26" s="636"/>
      <c r="BV26" s="596"/>
      <c r="BW26" s="817">
        <f t="shared" si="7"/>
        <v>0</v>
      </c>
      <c r="BX26" s="636"/>
      <c r="BY26" s="640"/>
      <c r="BZ26" s="1048">
        <v>0.16758799999999999</v>
      </c>
      <c r="CA26" s="412">
        <v>94750</v>
      </c>
      <c r="CB26" s="470">
        <v>5.0000000000000001E-3</v>
      </c>
      <c r="CC26" s="776">
        <v>5280</v>
      </c>
    </row>
    <row r="27" spans="1:81">
      <c r="A27" s="582">
        <v>13073069</v>
      </c>
      <c r="B27" s="582">
        <v>5352</v>
      </c>
      <c r="C27" s="582" t="s">
        <v>48</v>
      </c>
      <c r="D27" s="632">
        <v>710</v>
      </c>
      <c r="E27" s="632">
        <v>81680</v>
      </c>
      <c r="F27" s="596"/>
      <c r="G27" s="817">
        <f t="shared" si="3"/>
        <v>-81680</v>
      </c>
      <c r="H27" s="665">
        <v>24760</v>
      </c>
      <c r="I27" s="1033">
        <f t="shared" si="8"/>
        <v>56920</v>
      </c>
      <c r="J27" s="1035">
        <f t="shared" si="9"/>
        <v>1</v>
      </c>
      <c r="K27" s="665">
        <v>111783</v>
      </c>
      <c r="L27" s="678">
        <v>1</v>
      </c>
      <c r="M27" s="665">
        <v>501843</v>
      </c>
      <c r="N27" s="678">
        <v>1</v>
      </c>
      <c r="O27" s="1041">
        <v>49050</v>
      </c>
      <c r="P27" s="549">
        <v>1</v>
      </c>
      <c r="Q27" s="819">
        <f t="shared" si="4"/>
        <v>-49049</v>
      </c>
      <c r="R27" s="677">
        <f t="shared" si="5"/>
        <v>1</v>
      </c>
      <c r="S27" s="549">
        <v>297744</v>
      </c>
      <c r="T27" s="819"/>
      <c r="U27" s="678">
        <v>1</v>
      </c>
      <c r="V27" s="678">
        <v>1</v>
      </c>
      <c r="W27" s="737">
        <v>632279</v>
      </c>
      <c r="X27" s="669"/>
      <c r="Y27" s="669"/>
      <c r="Z27" s="669"/>
      <c r="AA27" s="677">
        <f t="shared" si="6"/>
        <v>1</v>
      </c>
      <c r="AB27" s="669"/>
      <c r="AC27" s="669"/>
      <c r="AD27" s="596"/>
      <c r="AE27" s="596"/>
      <c r="AF27" s="606"/>
      <c r="AG27" s="606"/>
      <c r="AH27" s="606"/>
      <c r="AI27" s="606"/>
      <c r="AJ27" s="606"/>
      <c r="AK27" s="596"/>
      <c r="AL27" s="2">
        <v>4</v>
      </c>
      <c r="AM27" s="592">
        <v>5600</v>
      </c>
      <c r="AN27" s="592">
        <v>5600</v>
      </c>
      <c r="AO27" s="592">
        <v>5600</v>
      </c>
      <c r="AP27" s="1043">
        <f t="shared" si="0"/>
        <v>0</v>
      </c>
      <c r="AQ27" s="2">
        <v>3.5</v>
      </c>
      <c r="AR27" s="592">
        <v>83400</v>
      </c>
      <c r="AS27" s="592">
        <v>83400</v>
      </c>
      <c r="AT27" s="592">
        <v>83400</v>
      </c>
      <c r="AU27" s="1043">
        <f t="shared" si="1"/>
        <v>1</v>
      </c>
      <c r="AV27" s="2">
        <v>3.39</v>
      </c>
      <c r="AW27" s="592">
        <v>76500</v>
      </c>
      <c r="AX27" s="592">
        <v>76500</v>
      </c>
      <c r="AY27" s="592">
        <v>76500</v>
      </c>
      <c r="AZ27" s="592">
        <v>7650</v>
      </c>
      <c r="BA27" s="592">
        <v>7650</v>
      </c>
      <c r="BB27" s="592">
        <v>7650</v>
      </c>
      <c r="BC27" s="1043">
        <f t="shared" si="2"/>
        <v>1</v>
      </c>
      <c r="BD27" s="632">
        <v>5000</v>
      </c>
      <c r="BE27" s="636"/>
      <c r="BF27" s="592">
        <v>0</v>
      </c>
      <c r="BG27" s="636"/>
      <c r="BH27" s="632">
        <v>40800</v>
      </c>
      <c r="BI27" s="636"/>
      <c r="BJ27" s="596">
        <v>0</v>
      </c>
      <c r="BK27" s="636"/>
      <c r="BL27" s="636">
        <v>50000</v>
      </c>
      <c r="BM27" s="636"/>
      <c r="BN27" s="632">
        <v>223750</v>
      </c>
      <c r="BO27" s="632">
        <v>223750</v>
      </c>
      <c r="BP27" s="632">
        <v>223750</v>
      </c>
      <c r="BQ27" s="632">
        <v>17330</v>
      </c>
      <c r="BR27" s="632">
        <v>17330</v>
      </c>
      <c r="BS27" s="632">
        <v>17330</v>
      </c>
      <c r="BT27" s="632" t="s">
        <v>508</v>
      </c>
      <c r="BU27" s="636"/>
      <c r="BV27" s="596"/>
      <c r="BW27" s="817">
        <f t="shared" si="7"/>
        <v>0</v>
      </c>
      <c r="BX27" s="636"/>
      <c r="BY27" s="640"/>
      <c r="BZ27" s="1048">
        <v>0.16758799999999999</v>
      </c>
      <c r="CA27" s="412">
        <v>124000</v>
      </c>
      <c r="CB27" s="470">
        <v>1.4999999999999999E-2</v>
      </c>
      <c r="CC27" s="776">
        <v>24580</v>
      </c>
    </row>
    <row r="28" spans="1:81">
      <c r="A28" s="582">
        <v>13073077</v>
      </c>
      <c r="B28" s="582">
        <v>5352</v>
      </c>
      <c r="C28" s="582" t="s">
        <v>49</v>
      </c>
      <c r="D28" s="632">
        <v>1430</v>
      </c>
      <c r="E28" s="632">
        <v>-333350</v>
      </c>
      <c r="F28" s="596"/>
      <c r="G28" s="817">
        <f t="shared" si="3"/>
        <v>333350</v>
      </c>
      <c r="H28" s="665">
        <v>21520</v>
      </c>
      <c r="I28" s="1033">
        <f t="shared" si="8"/>
        <v>-354870</v>
      </c>
      <c r="J28" s="1035">
        <f t="shared" si="9"/>
        <v>0</v>
      </c>
      <c r="K28" s="665">
        <v>859911</v>
      </c>
      <c r="L28" s="678">
        <v>1</v>
      </c>
      <c r="M28" s="665">
        <v>440561</v>
      </c>
      <c r="N28" s="678">
        <v>1</v>
      </c>
      <c r="O28" s="1041">
        <v>2130</v>
      </c>
      <c r="P28" s="549">
        <v>1</v>
      </c>
      <c r="Q28" s="819">
        <f t="shared" si="4"/>
        <v>-2129</v>
      </c>
      <c r="R28" s="677">
        <f t="shared" si="5"/>
        <v>1</v>
      </c>
      <c r="S28" s="549">
        <v>66848</v>
      </c>
      <c r="T28" s="819"/>
      <c r="U28" s="678">
        <v>1</v>
      </c>
      <c r="V28" s="678">
        <v>1</v>
      </c>
      <c r="W28" s="737">
        <v>96804</v>
      </c>
      <c r="X28" s="669"/>
      <c r="Y28" s="669"/>
      <c r="Z28" s="669"/>
      <c r="AA28" s="677">
        <f t="shared" si="6"/>
        <v>1</v>
      </c>
      <c r="AB28" s="669"/>
      <c r="AC28" s="669"/>
      <c r="AD28" s="596"/>
      <c r="AE28" s="596"/>
      <c r="AF28" s="606"/>
      <c r="AG28" s="606"/>
      <c r="AH28" s="606"/>
      <c r="AI28" s="606"/>
      <c r="AJ28" s="606"/>
      <c r="AK28" s="596"/>
      <c r="AL28" s="2">
        <v>3</v>
      </c>
      <c r="AM28" s="592">
        <v>47400</v>
      </c>
      <c r="AN28" s="592">
        <v>47400</v>
      </c>
      <c r="AO28" s="592">
        <v>47400</v>
      </c>
      <c r="AP28" s="1043">
        <f t="shared" si="0"/>
        <v>1</v>
      </c>
      <c r="AQ28" s="2">
        <v>4</v>
      </c>
      <c r="AR28" s="592">
        <v>122900</v>
      </c>
      <c r="AS28" s="592">
        <v>122900</v>
      </c>
      <c r="AT28" s="592">
        <v>122900</v>
      </c>
      <c r="AU28" s="1043">
        <f t="shared" si="1"/>
        <v>1</v>
      </c>
      <c r="AV28" s="2">
        <v>3.5</v>
      </c>
      <c r="AW28" s="592">
        <v>85000</v>
      </c>
      <c r="AX28" s="592">
        <v>85000</v>
      </c>
      <c r="AY28" s="592">
        <v>85000</v>
      </c>
      <c r="AZ28" s="592">
        <v>8500</v>
      </c>
      <c r="BA28" s="592">
        <v>8500</v>
      </c>
      <c r="BB28" s="592">
        <v>8500</v>
      </c>
      <c r="BC28" s="1043">
        <f t="shared" si="2"/>
        <v>1</v>
      </c>
      <c r="BD28" s="632">
        <v>8950</v>
      </c>
      <c r="BE28" s="636"/>
      <c r="BF28" s="592">
        <v>0</v>
      </c>
      <c r="BG28" s="636"/>
      <c r="BH28" s="632">
        <v>21000</v>
      </c>
      <c r="BI28" s="636"/>
      <c r="BJ28" s="596">
        <v>0</v>
      </c>
      <c r="BK28" s="636"/>
      <c r="BL28" s="636">
        <v>50000</v>
      </c>
      <c r="BM28" s="636"/>
      <c r="BN28" s="632">
        <v>337070</v>
      </c>
      <c r="BO28" s="632">
        <v>337070</v>
      </c>
      <c r="BP28" s="632">
        <v>337070</v>
      </c>
      <c r="BQ28" s="632">
        <v>27060</v>
      </c>
      <c r="BR28" s="632">
        <v>27060</v>
      </c>
      <c r="BS28" s="632">
        <v>27060</v>
      </c>
      <c r="BT28" s="632" t="s">
        <v>508</v>
      </c>
      <c r="BU28" s="636"/>
      <c r="BV28" s="596"/>
      <c r="BW28" s="817">
        <f t="shared" si="7"/>
        <v>0</v>
      </c>
      <c r="BX28" s="636"/>
      <c r="BY28" s="640"/>
      <c r="BZ28" s="1048">
        <v>0.16758799999999999</v>
      </c>
      <c r="CA28" s="412">
        <v>238960</v>
      </c>
      <c r="CB28" s="470">
        <v>0.01</v>
      </c>
      <c r="CC28" s="776">
        <v>27410</v>
      </c>
    </row>
    <row r="29" spans="1:81">
      <c r="A29" s="582">
        <v>13073094</v>
      </c>
      <c r="B29" s="582">
        <v>5352</v>
      </c>
      <c r="C29" s="582" t="s">
        <v>50</v>
      </c>
      <c r="D29" s="632">
        <v>1144</v>
      </c>
      <c r="E29" s="632">
        <v>53510</v>
      </c>
      <c r="F29" s="596"/>
      <c r="G29" s="817">
        <f t="shared" si="3"/>
        <v>-53510</v>
      </c>
      <c r="H29" s="665">
        <v>52590</v>
      </c>
      <c r="I29" s="1033">
        <f t="shared" si="8"/>
        <v>920</v>
      </c>
      <c r="J29" s="1035">
        <f t="shared" si="9"/>
        <v>1</v>
      </c>
      <c r="K29" s="665">
        <v>114287</v>
      </c>
      <c r="L29" s="678">
        <v>1</v>
      </c>
      <c r="M29" s="665">
        <v>133727</v>
      </c>
      <c r="N29" s="678">
        <v>1</v>
      </c>
      <c r="O29" s="1041">
        <v>-87670</v>
      </c>
      <c r="P29" s="549">
        <v>1</v>
      </c>
      <c r="Q29" s="819">
        <f t="shared" si="4"/>
        <v>87671</v>
      </c>
      <c r="R29" s="1038">
        <f t="shared" si="5"/>
        <v>0</v>
      </c>
      <c r="S29" s="549">
        <v>696914</v>
      </c>
      <c r="T29" s="819"/>
      <c r="U29" s="678">
        <v>1</v>
      </c>
      <c r="V29" s="678">
        <v>1</v>
      </c>
      <c r="W29" s="737">
        <v>794172</v>
      </c>
      <c r="X29" s="669"/>
      <c r="Y29" s="669"/>
      <c r="Z29" s="669"/>
      <c r="AA29" s="677">
        <f t="shared" si="6"/>
        <v>1</v>
      </c>
      <c r="AB29" s="669"/>
      <c r="AC29" s="669"/>
      <c r="AD29" s="596"/>
      <c r="AE29" s="596"/>
      <c r="AF29" s="606"/>
      <c r="AG29" s="606"/>
      <c r="AH29" s="606"/>
      <c r="AI29" s="606"/>
      <c r="AJ29" s="606"/>
      <c r="AK29" s="596"/>
      <c r="AL29" s="2">
        <v>3.5</v>
      </c>
      <c r="AM29" s="592">
        <v>41500</v>
      </c>
      <c r="AN29" s="592">
        <v>41500</v>
      </c>
      <c r="AO29" s="592">
        <v>41500</v>
      </c>
      <c r="AP29" s="1043">
        <f t="shared" si="0"/>
        <v>0</v>
      </c>
      <c r="AQ29" s="2">
        <v>4</v>
      </c>
      <c r="AR29" s="592">
        <v>106200</v>
      </c>
      <c r="AS29" s="592">
        <v>106200</v>
      </c>
      <c r="AT29" s="592">
        <v>106200</v>
      </c>
      <c r="AU29" s="1043">
        <f t="shared" si="1"/>
        <v>1</v>
      </c>
      <c r="AV29" s="2">
        <v>3.5</v>
      </c>
      <c r="AW29" s="592">
        <v>327000</v>
      </c>
      <c r="AX29" s="592">
        <v>327000</v>
      </c>
      <c r="AY29" s="592">
        <v>327000</v>
      </c>
      <c r="AZ29" s="592">
        <v>32000</v>
      </c>
      <c r="BA29" s="592">
        <v>32000</v>
      </c>
      <c r="BB29" s="592">
        <v>32000</v>
      </c>
      <c r="BC29" s="1043">
        <f t="shared" si="2"/>
        <v>1</v>
      </c>
      <c r="BD29" s="632">
        <v>6400</v>
      </c>
      <c r="BE29" s="636"/>
      <c r="BF29" s="592">
        <v>0</v>
      </c>
      <c r="BG29" s="636"/>
      <c r="BH29" s="632">
        <v>4200</v>
      </c>
      <c r="BI29" s="670"/>
      <c r="BJ29" s="596">
        <v>0</v>
      </c>
      <c r="BK29" s="670"/>
      <c r="BL29" s="670">
        <v>0</v>
      </c>
      <c r="BM29" s="670"/>
      <c r="BN29" s="694">
        <v>228710</v>
      </c>
      <c r="BO29" s="694">
        <v>228710</v>
      </c>
      <c r="BP29" s="694">
        <v>228710</v>
      </c>
      <c r="BQ29" s="694">
        <v>21280</v>
      </c>
      <c r="BR29" s="694">
        <v>21280</v>
      </c>
      <c r="BS29" s="694">
        <v>21280</v>
      </c>
      <c r="BT29" s="632" t="s">
        <v>508</v>
      </c>
      <c r="BU29" s="636"/>
      <c r="BV29" s="596"/>
      <c r="BW29" s="817">
        <f t="shared" si="7"/>
        <v>0</v>
      </c>
      <c r="BX29" s="636"/>
      <c r="BY29" s="640"/>
      <c r="BZ29" s="1048">
        <v>0.16758799999999999</v>
      </c>
      <c r="CA29" s="412">
        <v>195500</v>
      </c>
      <c r="CB29" s="470">
        <v>6.9000000000000006E-2</v>
      </c>
      <c r="CC29" s="776">
        <v>115160</v>
      </c>
    </row>
    <row r="30" spans="1:81">
      <c r="A30" s="582">
        <v>13073010</v>
      </c>
      <c r="B30" s="582">
        <v>5353</v>
      </c>
      <c r="C30" s="582" t="s">
        <v>51</v>
      </c>
      <c r="D30" s="592">
        <v>13478</v>
      </c>
      <c r="E30" s="610">
        <v>-615500</v>
      </c>
      <c r="F30" s="609"/>
      <c r="G30" s="817">
        <v>615500</v>
      </c>
      <c r="H30" s="665">
        <v>180300</v>
      </c>
      <c r="I30" s="665">
        <v>-795800</v>
      </c>
      <c r="J30" s="676">
        <v>0</v>
      </c>
      <c r="K30" s="665" t="s">
        <v>208</v>
      </c>
      <c r="L30" s="678">
        <v>1</v>
      </c>
      <c r="M30" s="665" t="s">
        <v>208</v>
      </c>
      <c r="N30" s="678"/>
      <c r="O30" s="547">
        <v>-1724100</v>
      </c>
      <c r="P30" s="549"/>
      <c r="Q30" s="819">
        <v>1724100</v>
      </c>
      <c r="R30" s="677">
        <v>0</v>
      </c>
      <c r="S30" s="549" t="s">
        <v>208</v>
      </c>
      <c r="T30" s="819">
        <v>0</v>
      </c>
      <c r="U30" s="678">
        <v>1</v>
      </c>
      <c r="V30" s="678"/>
      <c r="W30" s="596" t="s">
        <v>208</v>
      </c>
      <c r="X30" s="596"/>
      <c r="Y30" s="596"/>
      <c r="Z30" s="596"/>
      <c r="AA30" s="677">
        <v>1</v>
      </c>
      <c r="AB30" s="596"/>
      <c r="AC30" s="596"/>
      <c r="AD30" s="609"/>
      <c r="AE30" s="609"/>
      <c r="AF30" s="592"/>
      <c r="AG30" s="592"/>
      <c r="AH30" s="592"/>
      <c r="AI30" s="592"/>
      <c r="AJ30" s="592"/>
      <c r="AK30" s="596"/>
      <c r="AL30" s="2">
        <v>2</v>
      </c>
      <c r="AM30" s="592">
        <v>25000</v>
      </c>
      <c r="AN30" s="592">
        <v>25000</v>
      </c>
      <c r="AO30" s="592">
        <v>25000</v>
      </c>
      <c r="AP30" s="1043">
        <f t="shared" si="0"/>
        <v>1</v>
      </c>
      <c r="AQ30" s="2">
        <v>3.5</v>
      </c>
      <c r="AR30" s="592">
        <v>1150000</v>
      </c>
      <c r="AS30" s="592">
        <v>1115000</v>
      </c>
      <c r="AT30" s="592">
        <v>1150000</v>
      </c>
      <c r="AU30" s="1043">
        <f t="shared" si="1"/>
        <v>1</v>
      </c>
      <c r="AV30" s="2">
        <v>4</v>
      </c>
      <c r="AW30" s="592">
        <v>4400000</v>
      </c>
      <c r="AX30" s="592">
        <v>4400000</v>
      </c>
      <c r="AY30" s="592">
        <v>4400000</v>
      </c>
      <c r="AZ30" s="592">
        <v>385000</v>
      </c>
      <c r="BA30" s="592">
        <v>385000</v>
      </c>
      <c r="BB30" s="592">
        <v>385000</v>
      </c>
      <c r="BC30" s="1043">
        <f t="shared" si="2"/>
        <v>0</v>
      </c>
      <c r="BD30" s="592">
        <v>32000</v>
      </c>
      <c r="BE30" s="596"/>
      <c r="BF30" s="592">
        <v>120000</v>
      </c>
      <c r="BG30" s="596"/>
      <c r="BH30" s="592">
        <v>0</v>
      </c>
      <c r="BI30" s="596"/>
      <c r="BJ30" s="596">
        <v>0</v>
      </c>
      <c r="BK30" s="596"/>
      <c r="BL30" s="596">
        <v>0</v>
      </c>
      <c r="BM30" s="596"/>
      <c r="BN30" s="592">
        <v>3785400</v>
      </c>
      <c r="BO30" s="592">
        <v>3979300</v>
      </c>
      <c r="BP30" s="592">
        <v>4188800</v>
      </c>
      <c r="BQ30" s="592">
        <v>1091900</v>
      </c>
      <c r="BR30" s="592">
        <v>1113700</v>
      </c>
      <c r="BS30" s="592">
        <v>1146500</v>
      </c>
      <c r="BT30" s="592">
        <v>0</v>
      </c>
      <c r="BU30" s="596"/>
      <c r="BV30" s="596"/>
      <c r="BW30" s="817">
        <v>0</v>
      </c>
      <c r="BX30" s="596"/>
      <c r="BY30" s="594"/>
      <c r="BZ30" s="777">
        <v>0.17715</v>
      </c>
      <c r="CA30" s="408">
        <v>3136064.76</v>
      </c>
      <c r="CB30" s="591" t="s">
        <v>208</v>
      </c>
      <c r="CC30" s="486" t="s">
        <v>208</v>
      </c>
    </row>
    <row r="31" spans="1:81">
      <c r="A31" s="582">
        <v>13073014</v>
      </c>
      <c r="B31" s="582">
        <v>5353</v>
      </c>
      <c r="C31" s="582" t="s">
        <v>52</v>
      </c>
      <c r="D31" s="592">
        <v>259</v>
      </c>
      <c r="E31" s="633">
        <v>-162000</v>
      </c>
      <c r="F31" s="627"/>
      <c r="G31" s="817">
        <v>162000</v>
      </c>
      <c r="H31" s="665">
        <v>0</v>
      </c>
      <c r="I31" s="665">
        <v>-162000</v>
      </c>
      <c r="J31" s="676">
        <v>0</v>
      </c>
      <c r="K31" s="665">
        <v>94099.31</v>
      </c>
      <c r="L31" s="681">
        <v>0</v>
      </c>
      <c r="M31" s="665">
        <v>-217991</v>
      </c>
      <c r="N31" s="681">
        <v>0</v>
      </c>
      <c r="O31" s="1041">
        <v>-188000</v>
      </c>
      <c r="P31" s="692"/>
      <c r="Q31" s="819">
        <v>188000</v>
      </c>
      <c r="R31" s="677">
        <v>0</v>
      </c>
      <c r="S31" s="692">
        <v>-25639</v>
      </c>
      <c r="T31" s="819">
        <v>0</v>
      </c>
      <c r="U31" s="681">
        <v>0</v>
      </c>
      <c r="V31" s="681">
        <v>0</v>
      </c>
      <c r="W31" s="599">
        <v>-394039</v>
      </c>
      <c r="X31" s="599"/>
      <c r="Y31" s="599"/>
      <c r="Z31" s="599"/>
      <c r="AA31" s="677">
        <v>1</v>
      </c>
      <c r="AB31" s="599"/>
      <c r="AC31" s="599"/>
      <c r="AD31" s="627"/>
      <c r="AE31" s="627"/>
      <c r="AF31" s="608"/>
      <c r="AG31" s="608"/>
      <c r="AH31" s="608"/>
      <c r="AI31" s="608"/>
      <c r="AJ31" s="608"/>
      <c r="AK31" s="599"/>
      <c r="AL31" s="690">
        <v>4</v>
      </c>
      <c r="AM31" s="608">
        <v>7600</v>
      </c>
      <c r="AN31" s="608">
        <v>7600</v>
      </c>
      <c r="AO31" s="608">
        <v>7600</v>
      </c>
      <c r="AP31" s="1043">
        <f t="shared" si="0"/>
        <v>0</v>
      </c>
      <c r="AQ31" s="690">
        <v>3.5</v>
      </c>
      <c r="AR31" s="608">
        <v>22300</v>
      </c>
      <c r="AS31" s="608">
        <v>22300</v>
      </c>
      <c r="AT31" s="608">
        <v>22300</v>
      </c>
      <c r="AU31" s="1043">
        <f t="shared" si="1"/>
        <v>1</v>
      </c>
      <c r="AV31" s="690">
        <v>3</v>
      </c>
      <c r="AW31" s="608">
        <v>60000</v>
      </c>
      <c r="AX31" s="608">
        <v>60000</v>
      </c>
      <c r="AY31" s="608">
        <v>60000</v>
      </c>
      <c r="AZ31" s="608">
        <v>6000</v>
      </c>
      <c r="BA31" s="608">
        <v>6000</v>
      </c>
      <c r="BB31" s="608">
        <v>6000</v>
      </c>
      <c r="BC31" s="1043">
        <f t="shared" si="2"/>
        <v>1</v>
      </c>
      <c r="BD31" s="608">
        <v>2500</v>
      </c>
      <c r="BE31" s="596">
        <v>2500</v>
      </c>
      <c r="BF31" s="608">
        <v>0</v>
      </c>
      <c r="BG31" s="599">
        <v>2500</v>
      </c>
      <c r="BH31" s="608">
        <v>4000</v>
      </c>
      <c r="BI31" s="599"/>
      <c r="BJ31" s="599">
        <v>0</v>
      </c>
      <c r="BK31" s="599"/>
      <c r="BL31" s="599">
        <v>0</v>
      </c>
      <c r="BM31" s="599"/>
      <c r="BN31" s="608">
        <v>83600</v>
      </c>
      <c r="BO31" s="608">
        <v>88100</v>
      </c>
      <c r="BP31" s="608">
        <v>92900</v>
      </c>
      <c r="BQ31" s="608">
        <v>4100</v>
      </c>
      <c r="BR31" s="608">
        <v>4100</v>
      </c>
      <c r="BS31" s="608">
        <v>4100</v>
      </c>
      <c r="BT31" s="608">
        <v>0</v>
      </c>
      <c r="BU31" s="599"/>
      <c r="BV31" s="594"/>
      <c r="BW31" s="817">
        <v>0</v>
      </c>
      <c r="BX31" s="599"/>
      <c r="BY31" s="599"/>
      <c r="BZ31" s="777">
        <v>0.17715</v>
      </c>
      <c r="CA31" s="408">
        <v>44100</v>
      </c>
      <c r="CB31" s="591" t="s">
        <v>208</v>
      </c>
      <c r="CC31" s="486" t="s">
        <v>208</v>
      </c>
    </row>
    <row r="32" spans="1:81">
      <c r="A32" s="582">
        <v>13073027</v>
      </c>
      <c r="B32" s="582">
        <v>5353</v>
      </c>
      <c r="C32" s="582" t="s">
        <v>53</v>
      </c>
      <c r="D32" s="608">
        <v>2185</v>
      </c>
      <c r="E32" s="633">
        <v>0</v>
      </c>
      <c r="F32" s="627"/>
      <c r="G32" s="817">
        <v>0</v>
      </c>
      <c r="H32" s="665">
        <v>95200</v>
      </c>
      <c r="I32" s="665">
        <v>-95200</v>
      </c>
      <c r="J32" s="676">
        <v>0</v>
      </c>
      <c r="K32" s="665">
        <v>179631</v>
      </c>
      <c r="L32" s="681">
        <v>1</v>
      </c>
      <c r="M32" s="665">
        <v>447331</v>
      </c>
      <c r="N32" s="681">
        <v>1</v>
      </c>
      <c r="O32" s="1041">
        <v>-259400</v>
      </c>
      <c r="P32" s="692"/>
      <c r="Q32" s="819">
        <v>259400</v>
      </c>
      <c r="R32" s="1038">
        <v>0</v>
      </c>
      <c r="S32" s="692">
        <v>344578</v>
      </c>
      <c r="T32" s="819">
        <v>0</v>
      </c>
      <c r="U32" s="681">
        <v>1</v>
      </c>
      <c r="V32" s="681">
        <v>1</v>
      </c>
      <c r="W32" s="596">
        <v>380078</v>
      </c>
      <c r="X32" s="596"/>
      <c r="Y32" s="596"/>
      <c r="Z32" s="596"/>
      <c r="AA32" s="677">
        <v>1</v>
      </c>
      <c r="AB32" s="596"/>
      <c r="AC32" s="596"/>
      <c r="AD32" s="627"/>
      <c r="AE32" s="627"/>
      <c r="AF32" s="608"/>
      <c r="AG32" s="608"/>
      <c r="AH32" s="608"/>
      <c r="AI32" s="608"/>
      <c r="AJ32" s="608"/>
      <c r="AK32" s="599"/>
      <c r="AL32" s="690">
        <v>3.1</v>
      </c>
      <c r="AM32" s="608">
        <v>67000</v>
      </c>
      <c r="AN32" s="608">
        <v>67000</v>
      </c>
      <c r="AO32" s="608">
        <v>67000</v>
      </c>
      <c r="AP32" s="1043">
        <f t="shared" si="0"/>
        <v>1</v>
      </c>
      <c r="AQ32" s="690">
        <v>4</v>
      </c>
      <c r="AR32" s="608">
        <v>250000</v>
      </c>
      <c r="AS32" s="608">
        <v>250000</v>
      </c>
      <c r="AT32" s="608">
        <v>250000</v>
      </c>
      <c r="AU32" s="1043">
        <f t="shared" si="1"/>
        <v>1</v>
      </c>
      <c r="AV32" s="690">
        <v>3.5</v>
      </c>
      <c r="AW32" s="608">
        <v>250000</v>
      </c>
      <c r="AX32" s="608">
        <v>250000</v>
      </c>
      <c r="AY32" s="608">
        <v>250000</v>
      </c>
      <c r="AZ32" s="608">
        <v>25000</v>
      </c>
      <c r="BA32" s="608">
        <v>25000</v>
      </c>
      <c r="BB32" s="608">
        <v>25000</v>
      </c>
      <c r="BC32" s="1043">
        <f t="shared" si="2"/>
        <v>1</v>
      </c>
      <c r="BD32" s="608">
        <v>9000</v>
      </c>
      <c r="BE32" s="596"/>
      <c r="BF32" s="608">
        <v>5000</v>
      </c>
      <c r="BG32" s="599"/>
      <c r="BH32" s="608">
        <v>100000</v>
      </c>
      <c r="BI32" s="599"/>
      <c r="BJ32" s="599">
        <v>0</v>
      </c>
      <c r="BK32" s="599"/>
      <c r="BL32" s="599">
        <v>0</v>
      </c>
      <c r="BM32" s="599"/>
      <c r="BN32" s="608">
        <v>525200</v>
      </c>
      <c r="BO32" s="608">
        <v>552100</v>
      </c>
      <c r="BP32" s="608">
        <v>581200</v>
      </c>
      <c r="BQ32" s="608">
        <v>72600</v>
      </c>
      <c r="BR32" s="608">
        <v>74100</v>
      </c>
      <c r="BS32" s="608">
        <v>76300</v>
      </c>
      <c r="BT32" s="608">
        <v>0</v>
      </c>
      <c r="BU32" s="599"/>
      <c r="BV32" s="599"/>
      <c r="BW32" s="817">
        <v>0</v>
      </c>
      <c r="BX32" s="599"/>
      <c r="BY32" s="599"/>
      <c r="BZ32" s="777">
        <v>0.17715</v>
      </c>
      <c r="CA32" s="408">
        <v>393100</v>
      </c>
      <c r="CB32" s="591" t="s">
        <v>208</v>
      </c>
      <c r="CC32" s="486" t="s">
        <v>208</v>
      </c>
    </row>
    <row r="33" spans="1:81">
      <c r="A33" s="582">
        <v>13073038</v>
      </c>
      <c r="B33" s="582">
        <v>5353</v>
      </c>
      <c r="C33" s="582" t="s">
        <v>54</v>
      </c>
      <c r="D33" s="608">
        <v>585</v>
      </c>
      <c r="E33" s="633">
        <v>1400</v>
      </c>
      <c r="F33" s="627"/>
      <c r="G33" s="817">
        <v>-1400</v>
      </c>
      <c r="H33" s="665">
        <v>18800</v>
      </c>
      <c r="I33" s="665">
        <v>-17400</v>
      </c>
      <c r="J33" s="676">
        <v>0</v>
      </c>
      <c r="K33" s="665">
        <v>589214</v>
      </c>
      <c r="L33" s="681">
        <v>1</v>
      </c>
      <c r="M33" s="665">
        <v>929014</v>
      </c>
      <c r="N33" s="681">
        <v>1</v>
      </c>
      <c r="O33" s="500">
        <v>-57900</v>
      </c>
      <c r="P33" s="692"/>
      <c r="Q33" s="819">
        <v>57900</v>
      </c>
      <c r="R33" s="677">
        <v>0</v>
      </c>
      <c r="S33" s="692">
        <v>76602</v>
      </c>
      <c r="T33" s="819">
        <v>0</v>
      </c>
      <c r="U33" s="681">
        <v>1</v>
      </c>
      <c r="V33" s="681">
        <v>1</v>
      </c>
      <c r="W33" s="599">
        <v>275002</v>
      </c>
      <c r="X33" s="599"/>
      <c r="Y33" s="599"/>
      <c r="Z33" s="599"/>
      <c r="AA33" s="677">
        <v>1</v>
      </c>
      <c r="AB33" s="599"/>
      <c r="AC33" s="599"/>
      <c r="AD33" s="627"/>
      <c r="AE33" s="627"/>
      <c r="AF33" s="608"/>
      <c r="AG33" s="608"/>
      <c r="AH33" s="608"/>
      <c r="AI33" s="608"/>
      <c r="AJ33" s="608"/>
      <c r="AK33" s="599"/>
      <c r="AL33" s="690">
        <v>2.8</v>
      </c>
      <c r="AM33" s="608">
        <v>23000</v>
      </c>
      <c r="AN33" s="608">
        <v>23000</v>
      </c>
      <c r="AO33" s="608">
        <v>23000</v>
      </c>
      <c r="AP33" s="1043">
        <f t="shared" si="0"/>
        <v>1</v>
      </c>
      <c r="AQ33" s="690">
        <v>3.5</v>
      </c>
      <c r="AR33" s="608">
        <v>54000</v>
      </c>
      <c r="AS33" s="608">
        <v>54000</v>
      </c>
      <c r="AT33" s="608">
        <v>54000</v>
      </c>
      <c r="AU33" s="1043">
        <f t="shared" si="1"/>
        <v>1</v>
      </c>
      <c r="AV33" s="690">
        <v>3.2</v>
      </c>
      <c r="AW33" s="608">
        <v>160000</v>
      </c>
      <c r="AX33" s="608">
        <v>160000</v>
      </c>
      <c r="AY33" s="608">
        <v>160000</v>
      </c>
      <c r="AZ33" s="608">
        <v>17500</v>
      </c>
      <c r="BA33" s="608">
        <v>17500</v>
      </c>
      <c r="BB33" s="608">
        <v>17500</v>
      </c>
      <c r="BC33" s="1043">
        <f t="shared" si="2"/>
        <v>1</v>
      </c>
      <c r="BD33" s="608">
        <v>1700</v>
      </c>
      <c r="BE33" s="596"/>
      <c r="BF33" s="608">
        <v>0</v>
      </c>
      <c r="BG33" s="599"/>
      <c r="BH33" s="608">
        <v>68000</v>
      </c>
      <c r="BI33" s="599"/>
      <c r="BJ33" s="599">
        <v>0</v>
      </c>
      <c r="BK33" s="599"/>
      <c r="BL33" s="599">
        <v>0</v>
      </c>
      <c r="BM33" s="599"/>
      <c r="BN33" s="608">
        <v>162100</v>
      </c>
      <c r="BO33" s="608">
        <v>170700</v>
      </c>
      <c r="BP33" s="608">
        <v>180000</v>
      </c>
      <c r="BQ33" s="608">
        <v>17900</v>
      </c>
      <c r="BR33" s="608">
        <v>18200</v>
      </c>
      <c r="BS33" s="608">
        <v>18800</v>
      </c>
      <c r="BT33" s="608">
        <v>0</v>
      </c>
      <c r="BU33" s="599"/>
      <c r="BV33" s="599"/>
      <c r="BW33" s="817">
        <v>0</v>
      </c>
      <c r="BX33" s="599"/>
      <c r="BY33" s="599"/>
      <c r="BZ33" s="777">
        <v>0.17715</v>
      </c>
      <c r="CA33" s="408">
        <v>103400</v>
      </c>
      <c r="CB33" s="591" t="s">
        <v>208</v>
      </c>
      <c r="CC33" s="486" t="s">
        <v>208</v>
      </c>
    </row>
    <row r="34" spans="1:81">
      <c r="A34" s="582">
        <v>13073049</v>
      </c>
      <c r="B34" s="582">
        <v>5353</v>
      </c>
      <c r="C34" s="582" t="s">
        <v>55</v>
      </c>
      <c r="D34" s="592">
        <v>249</v>
      </c>
      <c r="E34" s="610">
        <v>-30600</v>
      </c>
      <c r="F34" s="609"/>
      <c r="G34" s="817">
        <v>30600</v>
      </c>
      <c r="H34" s="665">
        <v>0</v>
      </c>
      <c r="I34" s="665">
        <v>-30600</v>
      </c>
      <c r="J34" s="676">
        <v>0</v>
      </c>
      <c r="K34" s="665">
        <v>269082</v>
      </c>
      <c r="L34" s="1037">
        <v>0</v>
      </c>
      <c r="M34" s="665">
        <v>227882</v>
      </c>
      <c r="N34" s="678">
        <v>1</v>
      </c>
      <c r="O34" s="547">
        <v>-29600</v>
      </c>
      <c r="P34" s="549"/>
      <c r="Q34" s="819">
        <v>29600</v>
      </c>
      <c r="R34" s="677">
        <v>0</v>
      </c>
      <c r="S34" s="549">
        <v>63398</v>
      </c>
      <c r="T34" s="819">
        <v>0</v>
      </c>
      <c r="U34" s="1037">
        <v>0</v>
      </c>
      <c r="V34" s="678">
        <v>1</v>
      </c>
      <c r="W34" s="596">
        <v>5598</v>
      </c>
      <c r="X34" s="596"/>
      <c r="Y34" s="596"/>
      <c r="Z34" s="596"/>
      <c r="AA34" s="677">
        <v>1</v>
      </c>
      <c r="AB34" s="596"/>
      <c r="AC34" s="596"/>
      <c r="AD34" s="609"/>
      <c r="AE34" s="609"/>
      <c r="AF34" s="592"/>
      <c r="AG34" s="592"/>
      <c r="AH34" s="592"/>
      <c r="AI34" s="592"/>
      <c r="AJ34" s="592"/>
      <c r="AK34" s="596"/>
      <c r="AL34" s="2">
        <v>3</v>
      </c>
      <c r="AM34" s="592">
        <v>4400</v>
      </c>
      <c r="AN34" s="592">
        <v>4400</v>
      </c>
      <c r="AO34" s="592">
        <v>4400</v>
      </c>
      <c r="AP34" s="1043">
        <f t="shared" si="0"/>
        <v>1</v>
      </c>
      <c r="AQ34" s="2">
        <v>3.2</v>
      </c>
      <c r="AR34" s="592">
        <v>82000</v>
      </c>
      <c r="AS34" s="592">
        <v>82000</v>
      </c>
      <c r="AT34" s="592">
        <v>82000</v>
      </c>
      <c r="AU34" s="1043">
        <f t="shared" si="1"/>
        <v>1</v>
      </c>
      <c r="AV34" s="2">
        <v>3.4</v>
      </c>
      <c r="AW34" s="592">
        <v>70000</v>
      </c>
      <c r="AX34" s="592">
        <v>70000</v>
      </c>
      <c r="AY34" s="592">
        <v>70000</v>
      </c>
      <c r="AZ34" s="592">
        <v>8200</v>
      </c>
      <c r="BA34" s="592">
        <v>8200</v>
      </c>
      <c r="BB34" s="592">
        <v>8200</v>
      </c>
      <c r="BC34" s="1043">
        <f t="shared" si="2"/>
        <v>1</v>
      </c>
      <c r="BD34" s="592">
        <v>900</v>
      </c>
      <c r="BE34" s="596"/>
      <c r="BF34" s="592">
        <v>0</v>
      </c>
      <c r="BG34" s="596"/>
      <c r="BH34" s="592">
        <v>4000</v>
      </c>
      <c r="BI34" s="596"/>
      <c r="BJ34" s="596">
        <v>0</v>
      </c>
      <c r="BK34" s="596"/>
      <c r="BL34" s="596">
        <v>0</v>
      </c>
      <c r="BM34" s="596"/>
      <c r="BN34" s="592">
        <v>65600</v>
      </c>
      <c r="BO34" s="592">
        <v>69100</v>
      </c>
      <c r="BP34" s="592">
        <v>72900</v>
      </c>
      <c r="BQ34" s="592">
        <v>54900</v>
      </c>
      <c r="BR34" s="592">
        <v>54900</v>
      </c>
      <c r="BS34" s="592">
        <v>54900</v>
      </c>
      <c r="BT34" s="592">
        <v>0</v>
      </c>
      <c r="BU34" s="596"/>
      <c r="BV34" s="596"/>
      <c r="BW34" s="817">
        <v>0</v>
      </c>
      <c r="BX34" s="596"/>
      <c r="BY34" s="594"/>
      <c r="BZ34" s="777">
        <v>0.17715</v>
      </c>
      <c r="CA34" s="408">
        <v>51100</v>
      </c>
      <c r="CB34" s="591" t="s">
        <v>208</v>
      </c>
      <c r="CC34" s="486" t="s">
        <v>208</v>
      </c>
    </row>
    <row r="35" spans="1:81">
      <c r="A35" s="582">
        <v>13073063</v>
      </c>
      <c r="B35" s="582">
        <v>5353</v>
      </c>
      <c r="C35" s="582" t="s">
        <v>56</v>
      </c>
      <c r="D35" s="608">
        <v>766</v>
      </c>
      <c r="E35" s="633">
        <v>-134900</v>
      </c>
      <c r="F35" s="627"/>
      <c r="G35" s="817">
        <v>134900</v>
      </c>
      <c r="H35" s="665">
        <v>14900</v>
      </c>
      <c r="I35" s="665">
        <v>-149800</v>
      </c>
      <c r="J35" s="676">
        <v>0</v>
      </c>
      <c r="K35" s="665">
        <v>-392844</v>
      </c>
      <c r="L35" s="681">
        <v>0</v>
      </c>
      <c r="M35" s="665">
        <v>-451044</v>
      </c>
      <c r="N35" s="681">
        <v>0</v>
      </c>
      <c r="O35" s="1041">
        <v>-152600</v>
      </c>
      <c r="P35" s="692"/>
      <c r="Q35" s="819">
        <v>152600</v>
      </c>
      <c r="R35" s="677">
        <v>0</v>
      </c>
      <c r="S35" s="692">
        <v>-164413</v>
      </c>
      <c r="T35" s="819">
        <v>0</v>
      </c>
      <c r="U35" s="681">
        <v>0</v>
      </c>
      <c r="V35" s="681">
        <v>0</v>
      </c>
      <c r="W35" s="599">
        <v>-185412</v>
      </c>
      <c r="X35" s="599"/>
      <c r="Y35" s="599"/>
      <c r="Z35" s="599"/>
      <c r="AA35" s="677">
        <v>1</v>
      </c>
      <c r="AB35" s="599"/>
      <c r="AC35" s="599"/>
      <c r="AD35" s="627"/>
      <c r="AE35" s="627"/>
      <c r="AF35" s="608"/>
      <c r="AG35" s="608"/>
      <c r="AH35" s="608"/>
      <c r="AI35" s="608"/>
      <c r="AJ35" s="608"/>
      <c r="AK35" s="599"/>
      <c r="AL35" s="690">
        <v>3</v>
      </c>
      <c r="AM35" s="608">
        <v>22900</v>
      </c>
      <c r="AN35" s="608">
        <v>22900</v>
      </c>
      <c r="AO35" s="608">
        <v>22900</v>
      </c>
      <c r="AP35" s="1043">
        <f t="shared" si="0"/>
        <v>1</v>
      </c>
      <c r="AQ35" s="690">
        <v>3.75</v>
      </c>
      <c r="AR35" s="608">
        <v>79000</v>
      </c>
      <c r="AS35" s="608">
        <v>79000</v>
      </c>
      <c r="AT35" s="608">
        <v>79000</v>
      </c>
      <c r="AU35" s="1043">
        <f t="shared" si="1"/>
        <v>1</v>
      </c>
      <c r="AV35" s="690">
        <v>3.5</v>
      </c>
      <c r="AW35" s="608">
        <v>250000</v>
      </c>
      <c r="AX35" s="608">
        <v>250000</v>
      </c>
      <c r="AY35" s="608">
        <v>250000</v>
      </c>
      <c r="AZ35" s="608">
        <v>25000</v>
      </c>
      <c r="BA35" s="608">
        <v>25000</v>
      </c>
      <c r="BB35" s="608">
        <v>25000</v>
      </c>
      <c r="BC35" s="1043">
        <f t="shared" si="2"/>
        <v>1</v>
      </c>
      <c r="BD35" s="608">
        <v>5000</v>
      </c>
      <c r="BE35" s="596"/>
      <c r="BF35" s="608">
        <v>0</v>
      </c>
      <c r="BG35" s="599"/>
      <c r="BH35" s="608">
        <v>0</v>
      </c>
      <c r="BI35" s="599"/>
      <c r="BJ35" s="599">
        <v>0</v>
      </c>
      <c r="BK35" s="599"/>
      <c r="BL35" s="599">
        <v>0</v>
      </c>
      <c r="BM35" s="599"/>
      <c r="BN35" s="608">
        <v>199100</v>
      </c>
      <c r="BO35" s="608">
        <v>209700</v>
      </c>
      <c r="BP35" s="608">
        <v>221100</v>
      </c>
      <c r="BQ35" s="608">
        <v>31100</v>
      </c>
      <c r="BR35" s="608">
        <v>31100</v>
      </c>
      <c r="BS35" s="608">
        <v>31100</v>
      </c>
      <c r="BT35" s="608">
        <v>0</v>
      </c>
      <c r="BU35" s="599"/>
      <c r="BV35" s="599"/>
      <c r="BW35" s="817">
        <v>0</v>
      </c>
      <c r="BX35" s="599"/>
      <c r="BY35" s="599"/>
      <c r="BZ35" s="777">
        <v>0.17715</v>
      </c>
      <c r="CA35" s="408">
        <v>138200</v>
      </c>
      <c r="CB35" s="591" t="s">
        <v>208</v>
      </c>
      <c r="CC35" s="486" t="s">
        <v>208</v>
      </c>
    </row>
    <row r="36" spans="1:81">
      <c r="A36" s="582">
        <v>13073064</v>
      </c>
      <c r="B36" s="582">
        <v>5353</v>
      </c>
      <c r="C36" s="582" t="s">
        <v>57</v>
      </c>
      <c r="D36" s="608">
        <v>443</v>
      </c>
      <c r="E36" s="633">
        <v>26800</v>
      </c>
      <c r="F36" s="627"/>
      <c r="G36" s="817">
        <v>-26800</v>
      </c>
      <c r="H36" s="665">
        <v>16500</v>
      </c>
      <c r="I36" s="665">
        <v>10300</v>
      </c>
      <c r="J36" s="676">
        <v>1</v>
      </c>
      <c r="K36" s="665">
        <v>-114112.41</v>
      </c>
      <c r="L36" s="681">
        <v>0</v>
      </c>
      <c r="M36" s="665">
        <v>26187.59</v>
      </c>
      <c r="N36" s="681">
        <v>1</v>
      </c>
      <c r="O36" s="1041">
        <v>18600</v>
      </c>
      <c r="P36" s="692"/>
      <c r="Q36" s="819">
        <v>-18600</v>
      </c>
      <c r="R36" s="677">
        <v>1</v>
      </c>
      <c r="S36" s="692">
        <v>-55330</v>
      </c>
      <c r="T36" s="819">
        <v>0</v>
      </c>
      <c r="U36" s="1037">
        <v>0</v>
      </c>
      <c r="V36" s="681">
        <v>1</v>
      </c>
      <c r="W36" s="599">
        <v>99069.62</v>
      </c>
      <c r="X36" s="599"/>
      <c r="Y36" s="599"/>
      <c r="Z36" s="599"/>
      <c r="AA36" s="677">
        <v>1</v>
      </c>
      <c r="AB36" s="599"/>
      <c r="AC36" s="599"/>
      <c r="AD36" s="627"/>
      <c r="AE36" s="627"/>
      <c r="AF36" s="608"/>
      <c r="AG36" s="608"/>
      <c r="AH36" s="608"/>
      <c r="AI36" s="608"/>
      <c r="AJ36" s="608"/>
      <c r="AK36" s="599"/>
      <c r="AL36" s="690">
        <v>3.5</v>
      </c>
      <c r="AM36" s="608">
        <v>8000</v>
      </c>
      <c r="AN36" s="608">
        <v>8000</v>
      </c>
      <c r="AO36" s="608">
        <v>8000</v>
      </c>
      <c r="AP36" s="1043">
        <f t="shared" si="0"/>
        <v>0</v>
      </c>
      <c r="AQ36" s="690">
        <v>3.6</v>
      </c>
      <c r="AR36" s="608">
        <v>33000</v>
      </c>
      <c r="AS36" s="608">
        <v>33000</v>
      </c>
      <c r="AT36" s="608">
        <v>33000</v>
      </c>
      <c r="AU36" s="1043">
        <f t="shared" si="1"/>
        <v>1</v>
      </c>
      <c r="AV36" s="690">
        <v>3.5</v>
      </c>
      <c r="AW36" s="608">
        <v>25000</v>
      </c>
      <c r="AX36" s="608">
        <v>25000</v>
      </c>
      <c r="AY36" s="608">
        <v>25000</v>
      </c>
      <c r="AZ36" s="608">
        <v>2500</v>
      </c>
      <c r="BA36" s="608">
        <v>2500</v>
      </c>
      <c r="BB36" s="608">
        <v>2500</v>
      </c>
      <c r="BC36" s="1043">
        <f t="shared" si="2"/>
        <v>1</v>
      </c>
      <c r="BD36" s="608">
        <v>2500</v>
      </c>
      <c r="BE36" s="596"/>
      <c r="BF36" s="608">
        <v>0</v>
      </c>
      <c r="BG36" s="599"/>
      <c r="BH36" s="608">
        <v>0</v>
      </c>
      <c r="BI36" s="599"/>
      <c r="BJ36" s="599">
        <v>0</v>
      </c>
      <c r="BK36" s="599"/>
      <c r="BL36" s="599">
        <v>0</v>
      </c>
      <c r="BM36" s="599"/>
      <c r="BN36" s="608">
        <v>119300</v>
      </c>
      <c r="BO36" s="608">
        <v>125600</v>
      </c>
      <c r="BP36" s="608">
        <v>132400</v>
      </c>
      <c r="BQ36" s="608">
        <v>10400</v>
      </c>
      <c r="BR36" s="608">
        <v>10400</v>
      </c>
      <c r="BS36" s="608">
        <v>10400</v>
      </c>
      <c r="BT36" s="608">
        <v>0</v>
      </c>
      <c r="BU36" s="599"/>
      <c r="BV36" s="599"/>
      <c r="BW36" s="817">
        <v>0</v>
      </c>
      <c r="BX36" s="599"/>
      <c r="BY36" s="599"/>
      <c r="BZ36" s="777">
        <v>0.17715</v>
      </c>
      <c r="CA36" s="408">
        <v>81200</v>
      </c>
      <c r="CB36" s="591" t="s">
        <v>208</v>
      </c>
      <c r="CC36" s="486" t="s">
        <v>208</v>
      </c>
    </row>
    <row r="37" spans="1:81">
      <c r="A37" s="582">
        <v>13073065</v>
      </c>
      <c r="B37" s="582">
        <v>5353</v>
      </c>
      <c r="C37" s="582" t="s">
        <v>58</v>
      </c>
      <c r="D37" s="592">
        <v>964</v>
      </c>
      <c r="E37" s="633">
        <v>-61600</v>
      </c>
      <c r="F37" s="627"/>
      <c r="G37" s="817">
        <v>61600</v>
      </c>
      <c r="H37" s="665">
        <v>39600</v>
      </c>
      <c r="I37" s="665">
        <v>-101200</v>
      </c>
      <c r="J37" s="676">
        <v>0</v>
      </c>
      <c r="K37" s="665">
        <v>1092949</v>
      </c>
      <c r="L37" s="681">
        <v>1</v>
      </c>
      <c r="M37" s="665">
        <v>1196549</v>
      </c>
      <c r="N37" s="681">
        <v>1</v>
      </c>
      <c r="O37" s="1041">
        <v>-147000</v>
      </c>
      <c r="P37" s="692"/>
      <c r="Q37" s="819">
        <v>147000</v>
      </c>
      <c r="R37" s="677">
        <v>0</v>
      </c>
      <c r="S37" s="692">
        <v>158322</v>
      </c>
      <c r="T37" s="819">
        <v>0</v>
      </c>
      <c r="U37" s="681">
        <v>1</v>
      </c>
      <c r="V37" s="681">
        <v>1</v>
      </c>
      <c r="W37" s="599">
        <v>67823</v>
      </c>
      <c r="X37" s="599"/>
      <c r="Y37" s="599"/>
      <c r="Z37" s="599"/>
      <c r="AA37" s="677">
        <v>1</v>
      </c>
      <c r="AB37" s="599"/>
      <c r="AC37" s="599"/>
      <c r="AD37" s="627"/>
      <c r="AE37" s="627"/>
      <c r="AF37" s="608"/>
      <c r="AG37" s="608"/>
      <c r="AH37" s="608"/>
      <c r="AI37" s="608"/>
      <c r="AJ37" s="608"/>
      <c r="AK37" s="599"/>
      <c r="AL37" s="690">
        <v>2</v>
      </c>
      <c r="AM37" s="608">
        <v>27000</v>
      </c>
      <c r="AN37" s="608">
        <v>27000</v>
      </c>
      <c r="AO37" s="608">
        <v>27000</v>
      </c>
      <c r="AP37" s="1043">
        <f t="shared" si="0"/>
        <v>1</v>
      </c>
      <c r="AQ37" s="690">
        <v>3</v>
      </c>
      <c r="AR37" s="608">
        <v>90000</v>
      </c>
      <c r="AS37" s="608">
        <v>90000</v>
      </c>
      <c r="AT37" s="608">
        <v>90000</v>
      </c>
      <c r="AU37" s="1043">
        <f t="shared" si="1"/>
        <v>1</v>
      </c>
      <c r="AV37" s="690">
        <v>3</v>
      </c>
      <c r="AW37" s="608">
        <v>265000</v>
      </c>
      <c r="AX37" s="608">
        <v>265000</v>
      </c>
      <c r="AY37" s="608">
        <v>265000</v>
      </c>
      <c r="AZ37" s="608">
        <v>31000</v>
      </c>
      <c r="BA37" s="608">
        <v>31000</v>
      </c>
      <c r="BB37" s="608">
        <v>31000</v>
      </c>
      <c r="BC37" s="1043">
        <f t="shared" si="2"/>
        <v>1</v>
      </c>
      <c r="BD37" s="608">
        <v>4600</v>
      </c>
      <c r="BE37" s="596"/>
      <c r="BF37" s="608">
        <v>0</v>
      </c>
      <c r="BG37" s="599"/>
      <c r="BH37" s="608">
        <v>50000</v>
      </c>
      <c r="BI37" s="599"/>
      <c r="BJ37" s="599">
        <v>0</v>
      </c>
      <c r="BK37" s="599"/>
      <c r="BL37" s="599">
        <v>0</v>
      </c>
      <c r="BM37" s="599"/>
      <c r="BN37" s="608">
        <v>285700</v>
      </c>
      <c r="BO37" s="608">
        <v>300900</v>
      </c>
      <c r="BP37" s="608">
        <v>317300</v>
      </c>
      <c r="BQ37" s="608">
        <v>39400</v>
      </c>
      <c r="BR37" s="608">
        <v>40100</v>
      </c>
      <c r="BS37" s="608">
        <v>41300</v>
      </c>
      <c r="BT37" s="608">
        <v>0</v>
      </c>
      <c r="BU37" s="599"/>
      <c r="BV37" s="599"/>
      <c r="BW37" s="817">
        <v>0</v>
      </c>
      <c r="BX37" s="599"/>
      <c r="BY37" s="599"/>
      <c r="BZ37" s="777">
        <v>0.17715</v>
      </c>
      <c r="CA37" s="408">
        <v>176600</v>
      </c>
      <c r="CB37" s="591" t="s">
        <v>208</v>
      </c>
      <c r="CC37" s="486" t="s">
        <v>208</v>
      </c>
    </row>
    <row r="38" spans="1:81">
      <c r="A38" s="582">
        <v>13073072</v>
      </c>
      <c r="B38" s="582">
        <v>5353</v>
      </c>
      <c r="C38" s="582" t="s">
        <v>59</v>
      </c>
      <c r="D38" s="486">
        <v>245</v>
      </c>
      <c r="E38" s="610">
        <v>8500</v>
      </c>
      <c r="F38" s="609"/>
      <c r="G38" s="817">
        <v>-8500</v>
      </c>
      <c r="H38" s="665">
        <v>40100</v>
      </c>
      <c r="I38" s="665">
        <v>-31600</v>
      </c>
      <c r="J38" s="676">
        <v>0</v>
      </c>
      <c r="K38" s="665">
        <v>1194262</v>
      </c>
      <c r="L38" s="678">
        <v>1</v>
      </c>
      <c r="M38" s="665">
        <v>1170368.33</v>
      </c>
      <c r="N38" s="678">
        <v>1</v>
      </c>
      <c r="O38" s="1041">
        <v>-8300</v>
      </c>
      <c r="P38" s="549"/>
      <c r="Q38" s="819">
        <v>8300</v>
      </c>
      <c r="R38" s="1038">
        <v>0</v>
      </c>
      <c r="S38" s="549">
        <v>525440</v>
      </c>
      <c r="T38" s="819">
        <v>0</v>
      </c>
      <c r="U38" s="678">
        <v>1</v>
      </c>
      <c r="V38" s="678">
        <v>1</v>
      </c>
      <c r="W38" s="596">
        <v>251416.65</v>
      </c>
      <c r="X38" s="596"/>
      <c r="Y38" s="596"/>
      <c r="Z38" s="596"/>
      <c r="AA38" s="677">
        <v>1</v>
      </c>
      <c r="AB38" s="596"/>
      <c r="AC38" s="596"/>
      <c r="AD38" s="609"/>
      <c r="AE38" s="609"/>
      <c r="AF38" s="592"/>
      <c r="AG38" s="592"/>
      <c r="AH38" s="592"/>
      <c r="AI38" s="592"/>
      <c r="AJ38" s="592"/>
      <c r="AK38" s="596"/>
      <c r="AL38" s="2">
        <v>3</v>
      </c>
      <c r="AM38" s="592">
        <v>12500</v>
      </c>
      <c r="AN38" s="592">
        <v>12500</v>
      </c>
      <c r="AO38" s="592">
        <v>12500</v>
      </c>
      <c r="AP38" s="1043">
        <f t="shared" si="0"/>
        <v>1</v>
      </c>
      <c r="AQ38" s="2">
        <v>3</v>
      </c>
      <c r="AR38" s="592">
        <v>26500</v>
      </c>
      <c r="AS38" s="592">
        <v>26500</v>
      </c>
      <c r="AT38" s="592">
        <v>26500</v>
      </c>
      <c r="AU38" s="1043">
        <f t="shared" si="1"/>
        <v>1</v>
      </c>
      <c r="AV38" s="2">
        <v>3</v>
      </c>
      <c r="AW38" s="592">
        <v>175000</v>
      </c>
      <c r="AX38" s="592">
        <v>175000</v>
      </c>
      <c r="AY38" s="592">
        <v>175000</v>
      </c>
      <c r="AZ38" s="592">
        <v>20500</v>
      </c>
      <c r="BA38" s="592">
        <v>20500</v>
      </c>
      <c r="BB38" s="592">
        <v>20500</v>
      </c>
      <c r="BC38" s="1043">
        <f t="shared" si="2"/>
        <v>1</v>
      </c>
      <c r="BD38" s="592">
        <v>300</v>
      </c>
      <c r="BE38" s="596"/>
      <c r="BF38" s="592">
        <v>0</v>
      </c>
      <c r="BG38" s="596"/>
      <c r="BH38" s="592">
        <v>0</v>
      </c>
      <c r="BI38" s="596"/>
      <c r="BJ38" s="596">
        <v>0</v>
      </c>
      <c r="BK38" s="596"/>
      <c r="BL38" s="596">
        <v>0</v>
      </c>
      <c r="BM38" s="596"/>
      <c r="BN38" s="592">
        <v>71500</v>
      </c>
      <c r="BO38" s="592">
        <v>75300</v>
      </c>
      <c r="BP38" s="592">
        <v>79400</v>
      </c>
      <c r="BQ38" s="592">
        <v>33900</v>
      </c>
      <c r="BR38" s="592">
        <v>33900</v>
      </c>
      <c r="BS38" s="592">
        <v>33900</v>
      </c>
      <c r="BT38" s="592">
        <v>0</v>
      </c>
      <c r="BU38" s="596"/>
      <c r="BV38" s="596"/>
      <c r="BW38" s="817">
        <v>0</v>
      </c>
      <c r="BX38" s="596"/>
      <c r="BY38" s="594"/>
      <c r="BZ38" s="777">
        <v>0.17715</v>
      </c>
      <c r="CA38" s="408">
        <v>72000</v>
      </c>
      <c r="CB38" s="591" t="s">
        <v>208</v>
      </c>
      <c r="CC38" s="486" t="s">
        <v>208</v>
      </c>
    </row>
    <row r="39" spans="1:81">
      <c r="A39" s="582">
        <v>13073074</v>
      </c>
      <c r="B39" s="582">
        <v>5353</v>
      </c>
      <c r="C39" s="582" t="s">
        <v>60</v>
      </c>
      <c r="D39" s="592">
        <v>295</v>
      </c>
      <c r="E39" s="610">
        <v>6300</v>
      </c>
      <c r="F39" s="609"/>
      <c r="G39" s="817">
        <v>-6300</v>
      </c>
      <c r="H39" s="665">
        <v>42200</v>
      </c>
      <c r="I39" s="665">
        <v>-35900</v>
      </c>
      <c r="J39" s="676">
        <v>0</v>
      </c>
      <c r="K39" s="665" t="s">
        <v>208</v>
      </c>
      <c r="L39" s="678">
        <v>0</v>
      </c>
      <c r="M39" s="665" t="s">
        <v>208</v>
      </c>
      <c r="N39" s="678"/>
      <c r="O39" s="547">
        <v>42700</v>
      </c>
      <c r="P39" s="549"/>
      <c r="Q39" s="819">
        <v>-42700</v>
      </c>
      <c r="R39" s="677">
        <v>1</v>
      </c>
      <c r="S39" s="549" t="s">
        <v>208</v>
      </c>
      <c r="T39" s="819">
        <v>0</v>
      </c>
      <c r="U39" s="678">
        <v>0</v>
      </c>
      <c r="V39" s="678"/>
      <c r="W39" s="596" t="s">
        <v>208</v>
      </c>
      <c r="X39" s="596"/>
      <c r="Y39" s="596"/>
      <c r="Z39" s="596"/>
      <c r="AA39" s="677">
        <v>1</v>
      </c>
      <c r="AB39" s="596"/>
      <c r="AC39" s="596"/>
      <c r="AD39" s="609"/>
      <c r="AE39" s="609"/>
      <c r="AF39" s="592"/>
      <c r="AG39" s="592"/>
      <c r="AH39" s="592"/>
      <c r="AI39" s="592"/>
      <c r="AJ39" s="592"/>
      <c r="AK39" s="596"/>
      <c r="AL39" s="2">
        <v>2.75</v>
      </c>
      <c r="AM39" s="592">
        <v>21000</v>
      </c>
      <c r="AN39" s="592">
        <v>21000</v>
      </c>
      <c r="AO39" s="592">
        <v>21000</v>
      </c>
      <c r="AP39" s="1043">
        <f t="shared" si="0"/>
        <v>1</v>
      </c>
      <c r="AQ39" s="2">
        <v>3.75</v>
      </c>
      <c r="AR39" s="592">
        <v>30500</v>
      </c>
      <c r="AS39" s="592">
        <v>30500</v>
      </c>
      <c r="AT39" s="592">
        <v>30500</v>
      </c>
      <c r="AU39" s="1043">
        <f t="shared" si="1"/>
        <v>1</v>
      </c>
      <c r="AV39" s="2">
        <v>3</v>
      </c>
      <c r="AW39" s="592">
        <v>55000</v>
      </c>
      <c r="AX39" s="592">
        <v>55000</v>
      </c>
      <c r="AY39" s="592">
        <v>55000</v>
      </c>
      <c r="AZ39" s="592">
        <v>5900</v>
      </c>
      <c r="BA39" s="592">
        <v>5900</v>
      </c>
      <c r="BB39" s="592">
        <v>5900</v>
      </c>
      <c r="BC39" s="1043">
        <f t="shared" si="2"/>
        <v>1</v>
      </c>
      <c r="BD39" s="592">
        <v>4600</v>
      </c>
      <c r="BE39" s="596"/>
      <c r="BF39" s="592">
        <v>0</v>
      </c>
      <c r="BG39" s="596"/>
      <c r="BH39" s="592">
        <v>0</v>
      </c>
      <c r="BI39" s="596"/>
      <c r="BJ39" s="596">
        <v>0</v>
      </c>
      <c r="BK39" s="596"/>
      <c r="BL39" s="596">
        <v>0</v>
      </c>
      <c r="BM39" s="596"/>
      <c r="BN39" s="592">
        <v>91100</v>
      </c>
      <c r="BO39" s="592">
        <v>95900</v>
      </c>
      <c r="BP39" s="592">
        <v>101100</v>
      </c>
      <c r="BQ39" s="592">
        <v>5800</v>
      </c>
      <c r="BR39" s="592">
        <v>5800</v>
      </c>
      <c r="BS39" s="592">
        <v>5800</v>
      </c>
      <c r="BT39" s="592">
        <v>0</v>
      </c>
      <c r="BU39" s="596"/>
      <c r="BV39" s="596"/>
      <c r="BW39" s="817">
        <v>0</v>
      </c>
      <c r="BX39" s="596"/>
      <c r="BY39" s="594"/>
      <c r="BZ39" s="777">
        <v>0.17715</v>
      </c>
      <c r="CA39" s="408">
        <v>54100</v>
      </c>
      <c r="CB39" s="591" t="s">
        <v>208</v>
      </c>
      <c r="CC39" s="486" t="s">
        <v>208</v>
      </c>
    </row>
    <row r="40" spans="1:81">
      <c r="A40" s="582">
        <v>13073083</v>
      </c>
      <c r="B40" s="582">
        <v>5353</v>
      </c>
      <c r="C40" s="582" t="s">
        <v>61</v>
      </c>
      <c r="D40" s="592">
        <v>848</v>
      </c>
      <c r="E40" s="610">
        <v>31900</v>
      </c>
      <c r="F40" s="609"/>
      <c r="G40" s="817">
        <v>-31900</v>
      </c>
      <c r="H40" s="665">
        <v>47500</v>
      </c>
      <c r="I40" s="665">
        <v>-15600</v>
      </c>
      <c r="J40" s="676">
        <v>0</v>
      </c>
      <c r="K40" s="665">
        <v>-159315</v>
      </c>
      <c r="L40" s="1037">
        <v>1</v>
      </c>
      <c r="M40" s="665">
        <v>3285</v>
      </c>
      <c r="N40" s="678">
        <v>1</v>
      </c>
      <c r="O40" s="547">
        <v>32000</v>
      </c>
      <c r="P40" s="549"/>
      <c r="Q40" s="819">
        <v>-32000</v>
      </c>
      <c r="R40" s="677">
        <v>1</v>
      </c>
      <c r="S40" s="549">
        <v>10396</v>
      </c>
      <c r="T40" s="819">
        <v>0</v>
      </c>
      <c r="U40" s="678">
        <v>1</v>
      </c>
      <c r="V40" s="678">
        <v>1</v>
      </c>
      <c r="W40" s="596">
        <v>338096</v>
      </c>
      <c r="X40" s="596"/>
      <c r="Y40" s="596"/>
      <c r="Z40" s="596"/>
      <c r="AA40" s="677">
        <v>1</v>
      </c>
      <c r="AB40" s="596"/>
      <c r="AC40" s="596"/>
      <c r="AD40" s="609"/>
      <c r="AE40" s="609"/>
      <c r="AF40" s="592"/>
      <c r="AG40" s="592"/>
      <c r="AH40" s="592"/>
      <c r="AI40" s="592"/>
      <c r="AJ40" s="592"/>
      <c r="AK40" s="596"/>
      <c r="AL40" s="2">
        <v>3.5</v>
      </c>
      <c r="AM40" s="592">
        <v>11400</v>
      </c>
      <c r="AN40" s="592">
        <v>20700</v>
      </c>
      <c r="AO40" s="592">
        <v>20700</v>
      </c>
      <c r="AP40" s="1043">
        <f t="shared" si="0"/>
        <v>0</v>
      </c>
      <c r="AQ40" s="2">
        <v>4</v>
      </c>
      <c r="AR40" s="592">
        <v>105000</v>
      </c>
      <c r="AS40" s="592">
        <v>105000</v>
      </c>
      <c r="AT40" s="592">
        <v>105000</v>
      </c>
      <c r="AU40" s="1043">
        <f t="shared" si="1"/>
        <v>1</v>
      </c>
      <c r="AV40" s="2">
        <v>3.7</v>
      </c>
      <c r="AW40" s="592">
        <v>200000</v>
      </c>
      <c r="AX40" s="592">
        <v>150000</v>
      </c>
      <c r="AY40" s="592">
        <v>150000</v>
      </c>
      <c r="AZ40" s="592">
        <v>19000</v>
      </c>
      <c r="BA40" s="592">
        <v>14200</v>
      </c>
      <c r="BB40" s="592">
        <v>14200</v>
      </c>
      <c r="BC40" s="1043">
        <f t="shared" si="2"/>
        <v>1</v>
      </c>
      <c r="BD40" s="592">
        <v>4300</v>
      </c>
      <c r="BE40" s="596"/>
      <c r="BF40" s="592">
        <v>2500</v>
      </c>
      <c r="BG40" s="596"/>
      <c r="BH40" s="592">
        <v>10000</v>
      </c>
      <c r="BI40" s="596"/>
      <c r="BJ40" s="596">
        <v>0</v>
      </c>
      <c r="BK40" s="596"/>
      <c r="BL40" s="596">
        <v>0</v>
      </c>
      <c r="BM40" s="596"/>
      <c r="BN40" s="592">
        <v>245100</v>
      </c>
      <c r="BO40" s="592">
        <v>266500</v>
      </c>
      <c r="BP40" s="592">
        <v>282500</v>
      </c>
      <c r="BQ40" s="592">
        <v>36000</v>
      </c>
      <c r="BR40" s="592">
        <v>39000</v>
      </c>
      <c r="BS40" s="592">
        <v>33400</v>
      </c>
      <c r="BT40" s="592">
        <v>0</v>
      </c>
      <c r="BU40" s="596"/>
      <c r="BV40" s="596"/>
      <c r="BW40" s="817">
        <v>0</v>
      </c>
      <c r="BX40" s="596"/>
      <c r="BY40" s="594"/>
      <c r="BZ40" s="777">
        <v>0.17715</v>
      </c>
      <c r="CA40" s="408">
        <v>152500</v>
      </c>
      <c r="CB40" s="591" t="s">
        <v>208</v>
      </c>
      <c r="CC40" s="486" t="s">
        <v>208</v>
      </c>
    </row>
    <row r="41" spans="1:81">
      <c r="A41" s="582">
        <v>13073002</v>
      </c>
      <c r="B41" s="582">
        <v>5354</v>
      </c>
      <c r="C41" s="582" t="s">
        <v>62</v>
      </c>
      <c r="D41" s="592">
        <v>653</v>
      </c>
      <c r="E41" s="592">
        <v>782200</v>
      </c>
      <c r="F41" s="596"/>
      <c r="G41" s="817">
        <v>-782200</v>
      </c>
      <c r="H41" s="665">
        <v>300000</v>
      </c>
      <c r="I41" s="665">
        <v>482200</v>
      </c>
      <c r="J41" s="676">
        <v>1</v>
      </c>
      <c r="K41" s="665">
        <v>2214335</v>
      </c>
      <c r="L41" s="678">
        <v>1</v>
      </c>
      <c r="M41" s="665">
        <v>922867</v>
      </c>
      <c r="N41" s="678">
        <v>1</v>
      </c>
      <c r="O41" s="547">
        <v>719200</v>
      </c>
      <c r="P41" s="549"/>
      <c r="Q41" s="819">
        <v>-719200</v>
      </c>
      <c r="R41" s="677">
        <v>1</v>
      </c>
      <c r="S41" s="549">
        <v>4248599</v>
      </c>
      <c r="T41" s="819">
        <v>0</v>
      </c>
      <c r="U41" s="678">
        <v>1</v>
      </c>
      <c r="V41" s="678">
        <v>1</v>
      </c>
      <c r="W41" s="596">
        <v>4967799</v>
      </c>
      <c r="X41" s="596"/>
      <c r="Y41" s="596"/>
      <c r="Z41" s="596"/>
      <c r="AA41" s="677">
        <v>1</v>
      </c>
      <c r="AB41" s="596"/>
      <c r="AC41" s="596"/>
      <c r="AD41" s="596"/>
      <c r="AE41" s="596"/>
      <c r="AF41" s="592"/>
      <c r="AG41" s="592"/>
      <c r="AH41" s="592"/>
      <c r="AI41" s="592"/>
      <c r="AJ41" s="592"/>
      <c r="AK41" s="596"/>
      <c r="AL41" s="2">
        <v>3</v>
      </c>
      <c r="AM41" s="592">
        <v>1200</v>
      </c>
      <c r="AN41" s="592">
        <v>1200</v>
      </c>
      <c r="AO41" s="592">
        <v>1200</v>
      </c>
      <c r="AP41" s="1043">
        <f t="shared" si="0"/>
        <v>1</v>
      </c>
      <c r="AQ41" s="2">
        <v>3.6</v>
      </c>
      <c r="AR41" s="592">
        <v>195000</v>
      </c>
      <c r="AS41" s="592">
        <v>195000</v>
      </c>
      <c r="AT41" s="592">
        <v>195000</v>
      </c>
      <c r="AU41" s="1043">
        <f t="shared" si="1"/>
        <v>1</v>
      </c>
      <c r="AV41" s="2">
        <v>3.3</v>
      </c>
      <c r="AW41" s="592">
        <v>500000</v>
      </c>
      <c r="AX41" s="592">
        <v>500000</v>
      </c>
      <c r="AY41" s="592">
        <v>500000</v>
      </c>
      <c r="AZ41" s="592">
        <v>65000</v>
      </c>
      <c r="BA41" s="592">
        <v>70000</v>
      </c>
      <c r="BB41" s="592">
        <v>70000</v>
      </c>
      <c r="BC41" s="1043">
        <f t="shared" si="2"/>
        <v>1</v>
      </c>
      <c r="BD41" s="592">
        <v>1800</v>
      </c>
      <c r="BE41" s="596"/>
      <c r="BF41" s="592">
        <v>0</v>
      </c>
      <c r="BG41" s="596"/>
      <c r="BH41" s="592">
        <v>350000</v>
      </c>
      <c r="BI41" s="596"/>
      <c r="BJ41" s="596">
        <v>141200</v>
      </c>
      <c r="BK41" s="596"/>
      <c r="BL41" s="596">
        <v>835000</v>
      </c>
      <c r="BM41" s="596"/>
      <c r="BN41" s="592">
        <v>239500</v>
      </c>
      <c r="BO41" s="592">
        <v>239500</v>
      </c>
      <c r="BP41" s="592">
        <v>239500</v>
      </c>
      <c r="BQ41" s="592">
        <v>101600</v>
      </c>
      <c r="BR41" s="592">
        <v>101600</v>
      </c>
      <c r="BS41" s="592">
        <v>101600</v>
      </c>
      <c r="BT41" s="592">
        <v>0</v>
      </c>
      <c r="BU41" s="596"/>
      <c r="BV41" s="596"/>
      <c r="BW41" s="817">
        <v>0</v>
      </c>
      <c r="BX41" s="596"/>
      <c r="BY41" s="594"/>
      <c r="BZ41" s="777">
        <v>0.31809999999999999</v>
      </c>
      <c r="CA41" s="408">
        <v>427200</v>
      </c>
      <c r="CB41" s="470">
        <v>1.54E-2</v>
      </c>
      <c r="CC41" s="776">
        <v>38600</v>
      </c>
    </row>
    <row r="42" spans="1:81">
      <c r="A42" s="582">
        <v>13073012</v>
      </c>
      <c r="B42" s="582">
        <v>5354</v>
      </c>
      <c r="C42" s="582" t="s">
        <v>63</v>
      </c>
      <c r="D42" s="592">
        <v>1139</v>
      </c>
      <c r="E42" s="592">
        <v>-7500</v>
      </c>
      <c r="F42" s="596"/>
      <c r="G42" s="817">
        <v>7500</v>
      </c>
      <c r="H42" s="665">
        <v>108300</v>
      </c>
      <c r="I42" s="665">
        <v>-115800</v>
      </c>
      <c r="J42" s="676">
        <v>0</v>
      </c>
      <c r="K42" s="665">
        <v>652526</v>
      </c>
      <c r="L42" s="678">
        <v>1</v>
      </c>
      <c r="M42" s="665">
        <v>531226</v>
      </c>
      <c r="N42" s="678">
        <v>1</v>
      </c>
      <c r="O42" s="547">
        <v>-129000</v>
      </c>
      <c r="P42" s="549"/>
      <c r="Q42" s="819">
        <v>129000</v>
      </c>
      <c r="R42" s="677">
        <v>0</v>
      </c>
      <c r="S42" s="549">
        <v>3681536</v>
      </c>
      <c r="T42" s="819">
        <v>0</v>
      </c>
      <c r="U42" s="678">
        <v>1</v>
      </c>
      <c r="V42" s="678">
        <v>1</v>
      </c>
      <c r="W42" s="596">
        <v>3513336</v>
      </c>
      <c r="X42" s="596"/>
      <c r="Y42" s="596"/>
      <c r="Z42" s="596"/>
      <c r="AA42" s="677">
        <v>1</v>
      </c>
      <c r="AB42" s="596"/>
      <c r="AC42" s="596"/>
      <c r="AD42" s="596"/>
      <c r="AE42" s="596"/>
      <c r="AF42" s="592"/>
      <c r="AG42" s="592"/>
      <c r="AH42" s="592"/>
      <c r="AI42" s="592"/>
      <c r="AJ42" s="592"/>
      <c r="AK42" s="596"/>
      <c r="AL42" s="2">
        <v>3</v>
      </c>
      <c r="AM42" s="592">
        <v>6900</v>
      </c>
      <c r="AN42" s="592">
        <v>6900</v>
      </c>
      <c r="AO42" s="592">
        <v>6900</v>
      </c>
      <c r="AP42" s="1043">
        <f t="shared" si="0"/>
        <v>1</v>
      </c>
      <c r="AQ42" s="2">
        <v>3.8</v>
      </c>
      <c r="AR42" s="592">
        <v>175000</v>
      </c>
      <c r="AS42" s="592">
        <v>175000</v>
      </c>
      <c r="AT42" s="592">
        <v>175000</v>
      </c>
      <c r="AU42" s="1043">
        <f t="shared" si="1"/>
        <v>1</v>
      </c>
      <c r="AV42" s="2">
        <v>3.6</v>
      </c>
      <c r="AW42" s="592">
        <v>400000</v>
      </c>
      <c r="AX42" s="592">
        <v>380000</v>
      </c>
      <c r="AY42" s="592">
        <v>380000</v>
      </c>
      <c r="AZ42" s="592">
        <v>45000</v>
      </c>
      <c r="BA42" s="592">
        <v>40000</v>
      </c>
      <c r="BB42" s="592">
        <v>40000</v>
      </c>
      <c r="BC42" s="1043">
        <f t="shared" si="2"/>
        <v>1</v>
      </c>
      <c r="BD42" s="592">
        <v>4700</v>
      </c>
      <c r="BE42" s="596"/>
      <c r="BF42" s="592">
        <v>0</v>
      </c>
      <c r="BG42" s="596"/>
      <c r="BH42" s="592">
        <v>250000</v>
      </c>
      <c r="BI42" s="596"/>
      <c r="BJ42" s="596">
        <v>100000</v>
      </c>
      <c r="BK42" s="596"/>
      <c r="BL42" s="596">
        <v>808400</v>
      </c>
      <c r="BM42" s="596"/>
      <c r="BN42" s="592">
        <v>291900</v>
      </c>
      <c r="BO42" s="592">
        <v>290000</v>
      </c>
      <c r="BP42" s="592">
        <v>290000</v>
      </c>
      <c r="BQ42" s="592">
        <v>51700</v>
      </c>
      <c r="BR42" s="592">
        <v>51700</v>
      </c>
      <c r="BS42" s="592">
        <v>51700</v>
      </c>
      <c r="BT42" s="592">
        <v>0</v>
      </c>
      <c r="BU42" s="596"/>
      <c r="BV42" s="596"/>
      <c r="BW42" s="817">
        <v>0</v>
      </c>
      <c r="BX42" s="596"/>
      <c r="BY42" s="594"/>
      <c r="BZ42" s="777">
        <v>0.31809999999999999</v>
      </c>
      <c r="CA42" s="408">
        <v>278200</v>
      </c>
      <c r="CB42" s="470">
        <v>6.4999999999999997E-3</v>
      </c>
      <c r="CC42" s="776">
        <v>16300</v>
      </c>
    </row>
    <row r="43" spans="1:81">
      <c r="A43" s="582">
        <v>13073017</v>
      </c>
      <c r="B43" s="582">
        <v>5354</v>
      </c>
      <c r="C43" s="582" t="s">
        <v>64</v>
      </c>
      <c r="D43" s="632">
        <v>1532</v>
      </c>
      <c r="E43" s="592">
        <v>184700</v>
      </c>
      <c r="F43" s="596"/>
      <c r="G43" s="817">
        <v>-184700</v>
      </c>
      <c r="H43" s="665">
        <v>169800</v>
      </c>
      <c r="I43" s="665">
        <v>14900</v>
      </c>
      <c r="J43" s="676">
        <v>1</v>
      </c>
      <c r="K43" s="665">
        <v>2682387</v>
      </c>
      <c r="L43" s="678">
        <v>1</v>
      </c>
      <c r="M43" s="665">
        <v>3713787</v>
      </c>
      <c r="N43" s="678">
        <v>1</v>
      </c>
      <c r="O43" s="547">
        <v>-144800</v>
      </c>
      <c r="P43" s="549"/>
      <c r="Q43" s="819">
        <v>144800</v>
      </c>
      <c r="R43" s="677">
        <v>0</v>
      </c>
      <c r="S43" s="549">
        <v>2354325</v>
      </c>
      <c r="T43" s="819">
        <v>0</v>
      </c>
      <c r="U43" s="678">
        <v>1</v>
      </c>
      <c r="V43" s="678">
        <v>1</v>
      </c>
      <c r="W43" s="596">
        <v>2731225</v>
      </c>
      <c r="X43" s="596"/>
      <c r="Y43" s="596"/>
      <c r="Z43" s="596"/>
      <c r="AA43" s="677">
        <v>1</v>
      </c>
      <c r="AB43" s="596"/>
      <c r="AC43" s="596"/>
      <c r="AD43" s="596"/>
      <c r="AE43" s="596"/>
      <c r="AF43" s="592"/>
      <c r="AG43" s="592"/>
      <c r="AH43" s="592"/>
      <c r="AI43" s="592"/>
      <c r="AJ43" s="592"/>
      <c r="AK43" s="596"/>
      <c r="AL43" s="2">
        <v>3</v>
      </c>
      <c r="AM43" s="592">
        <v>10000</v>
      </c>
      <c r="AN43" s="592">
        <v>10000</v>
      </c>
      <c r="AO43" s="592">
        <v>10000</v>
      </c>
      <c r="AP43" s="1043">
        <f t="shared" si="0"/>
        <v>1</v>
      </c>
      <c r="AQ43" s="2">
        <v>3.6</v>
      </c>
      <c r="AR43" s="592">
        <v>260000</v>
      </c>
      <c r="AS43" s="592">
        <v>260000</v>
      </c>
      <c r="AT43" s="592">
        <v>260000</v>
      </c>
      <c r="AU43" s="1043">
        <f t="shared" si="1"/>
        <v>1</v>
      </c>
      <c r="AV43" s="2">
        <v>3.5</v>
      </c>
      <c r="AW43" s="592">
        <v>600000</v>
      </c>
      <c r="AX43" s="592">
        <v>550000</v>
      </c>
      <c r="AY43" s="592">
        <v>550000</v>
      </c>
      <c r="AZ43" s="592">
        <v>65000</v>
      </c>
      <c r="BA43" s="592">
        <v>50000</v>
      </c>
      <c r="BB43" s="592">
        <v>50000</v>
      </c>
      <c r="BC43" s="1043">
        <f t="shared" si="2"/>
        <v>1</v>
      </c>
      <c r="BD43" s="592">
        <v>4500</v>
      </c>
      <c r="BE43" s="596"/>
      <c r="BF43" s="592">
        <v>0</v>
      </c>
      <c r="BG43" s="596"/>
      <c r="BH43" s="592">
        <v>370000</v>
      </c>
      <c r="BI43" s="596"/>
      <c r="BJ43" s="596"/>
      <c r="BK43" s="596"/>
      <c r="BL43" s="596"/>
      <c r="BM43" s="596"/>
      <c r="BN43" s="592">
        <v>465900</v>
      </c>
      <c r="BO43" s="592">
        <v>465000</v>
      </c>
      <c r="BP43" s="592">
        <v>465000</v>
      </c>
      <c r="BQ43" s="592">
        <v>92500</v>
      </c>
      <c r="BR43" s="592">
        <v>95000</v>
      </c>
      <c r="BS43" s="592">
        <v>95000</v>
      </c>
      <c r="BT43" s="592">
        <v>0</v>
      </c>
      <c r="BU43" s="596"/>
      <c r="BV43" s="596"/>
      <c r="BW43" s="817">
        <v>0</v>
      </c>
      <c r="BX43" s="596"/>
      <c r="BY43" s="594"/>
      <c r="BZ43" s="777">
        <v>0.31809999999999999</v>
      </c>
      <c r="CA43" s="408">
        <v>492700</v>
      </c>
      <c r="CB43" s="470">
        <v>2.5000000000000001E-3</v>
      </c>
      <c r="CC43" s="776">
        <v>9700</v>
      </c>
    </row>
    <row r="44" spans="1:81">
      <c r="A44" s="582">
        <v>13073067</v>
      </c>
      <c r="B44" s="582">
        <v>5354</v>
      </c>
      <c r="C44" s="582" t="s">
        <v>65</v>
      </c>
      <c r="D44" s="592">
        <v>1463</v>
      </c>
      <c r="E44" s="592">
        <v>258100</v>
      </c>
      <c r="F44" s="596"/>
      <c r="G44" s="817">
        <v>-258100</v>
      </c>
      <c r="H44" s="665">
        <v>62400</v>
      </c>
      <c r="I44" s="665">
        <v>195700</v>
      </c>
      <c r="J44" s="676">
        <v>1</v>
      </c>
      <c r="K44" s="665">
        <v>7731303</v>
      </c>
      <c r="L44" s="678">
        <v>1</v>
      </c>
      <c r="M44" s="665">
        <v>9185703</v>
      </c>
      <c r="N44" s="678">
        <v>1</v>
      </c>
      <c r="O44" s="547">
        <v>-98000</v>
      </c>
      <c r="P44" s="549"/>
      <c r="Q44" s="819">
        <v>98000</v>
      </c>
      <c r="R44" s="677">
        <v>0</v>
      </c>
      <c r="S44" s="549">
        <v>4921790</v>
      </c>
      <c r="T44" s="819">
        <v>0</v>
      </c>
      <c r="U44" s="678">
        <v>1</v>
      </c>
      <c r="V44" s="678">
        <v>1</v>
      </c>
      <c r="W44" s="596">
        <v>5250990</v>
      </c>
      <c r="X44" s="596"/>
      <c r="Y44" s="596"/>
      <c r="Z44" s="596"/>
      <c r="AA44" s="677">
        <v>1</v>
      </c>
      <c r="AB44" s="596"/>
      <c r="AC44" s="596"/>
      <c r="AD44" s="596"/>
      <c r="AE44" s="596"/>
      <c r="AF44" s="592"/>
      <c r="AG44" s="592"/>
      <c r="AH44" s="592"/>
      <c r="AI44" s="592"/>
      <c r="AJ44" s="592"/>
      <c r="AK44" s="596"/>
      <c r="AL44" s="2">
        <v>3</v>
      </c>
      <c r="AM44" s="592">
        <v>2200</v>
      </c>
      <c r="AN44" s="592">
        <v>2200</v>
      </c>
      <c r="AO44" s="592">
        <v>2200</v>
      </c>
      <c r="AP44" s="1043">
        <f t="shared" si="0"/>
        <v>1</v>
      </c>
      <c r="AQ44" s="2">
        <v>3.6</v>
      </c>
      <c r="AR44" s="592">
        <v>360000</v>
      </c>
      <c r="AS44" s="592">
        <v>360000</v>
      </c>
      <c r="AT44" s="592">
        <v>360000</v>
      </c>
      <c r="AU44" s="1043">
        <f t="shared" si="1"/>
        <v>1</v>
      </c>
      <c r="AV44" s="2">
        <v>3.6</v>
      </c>
      <c r="AW44" s="592">
        <v>1000000</v>
      </c>
      <c r="AX44" s="592">
        <v>900000</v>
      </c>
      <c r="AY44" s="592">
        <v>900000</v>
      </c>
      <c r="AZ44" s="592">
        <v>100000</v>
      </c>
      <c r="BA44" s="592">
        <v>90000</v>
      </c>
      <c r="BB44" s="592">
        <v>90000</v>
      </c>
      <c r="BC44" s="1043">
        <f t="shared" si="2"/>
        <v>1</v>
      </c>
      <c r="BD44" s="592">
        <v>6000</v>
      </c>
      <c r="BE44" s="596"/>
      <c r="BF44" s="592">
        <v>0</v>
      </c>
      <c r="BG44" s="596"/>
      <c r="BH44" s="592">
        <v>350000</v>
      </c>
      <c r="BI44" s="596"/>
      <c r="BJ44" s="596">
        <v>165000</v>
      </c>
      <c r="BK44" s="596"/>
      <c r="BL44" s="596">
        <v>1815000</v>
      </c>
      <c r="BM44" s="596"/>
      <c r="BN44" s="592">
        <v>446400</v>
      </c>
      <c r="BO44" s="592">
        <v>440000</v>
      </c>
      <c r="BP44" s="592">
        <v>440000</v>
      </c>
      <c r="BQ44" s="592">
        <v>162300</v>
      </c>
      <c r="BR44" s="592">
        <v>160000</v>
      </c>
      <c r="BS44" s="592">
        <v>160000</v>
      </c>
      <c r="BT44" s="592">
        <v>0</v>
      </c>
      <c r="BU44" s="596"/>
      <c r="BV44" s="596"/>
      <c r="BW44" s="817">
        <v>0</v>
      </c>
      <c r="BX44" s="596"/>
      <c r="BY44" s="594"/>
      <c r="BZ44" s="777">
        <v>0.31809999999999999</v>
      </c>
      <c r="CA44" s="408">
        <v>609700</v>
      </c>
      <c r="CB44" s="470">
        <v>5.8999999999999999E-3</v>
      </c>
      <c r="CC44" s="776">
        <v>16900</v>
      </c>
    </row>
    <row r="45" spans="1:81">
      <c r="A45" s="582">
        <v>13073100</v>
      </c>
      <c r="B45" s="582">
        <v>5354</v>
      </c>
      <c r="C45" s="582" t="s">
        <v>66</v>
      </c>
      <c r="D45" s="592">
        <v>697</v>
      </c>
      <c r="E45" s="592">
        <v>-43400</v>
      </c>
      <c r="F45" s="596"/>
      <c r="G45" s="817">
        <v>43400</v>
      </c>
      <c r="H45" s="665">
        <v>0</v>
      </c>
      <c r="I45" s="665">
        <v>-43400</v>
      </c>
      <c r="J45" s="676">
        <v>0</v>
      </c>
      <c r="K45" s="665">
        <v>907575</v>
      </c>
      <c r="L45" s="678">
        <v>1</v>
      </c>
      <c r="M45" s="665">
        <v>111875</v>
      </c>
      <c r="N45" s="678">
        <v>1</v>
      </c>
      <c r="O45" s="547">
        <v>-140300</v>
      </c>
      <c r="P45" s="549"/>
      <c r="Q45" s="819">
        <v>140300</v>
      </c>
      <c r="R45" s="677">
        <v>0</v>
      </c>
      <c r="S45" s="549">
        <v>2033077</v>
      </c>
      <c r="T45" s="819">
        <v>0</v>
      </c>
      <c r="U45" s="678">
        <v>1</v>
      </c>
      <c r="V45" s="678">
        <v>1</v>
      </c>
      <c r="W45" s="596">
        <v>1867377</v>
      </c>
      <c r="X45" s="596"/>
      <c r="Y45" s="596"/>
      <c r="Z45" s="596"/>
      <c r="AA45" s="677">
        <v>1</v>
      </c>
      <c r="AB45" s="596"/>
      <c r="AC45" s="596"/>
      <c r="AD45" s="596"/>
      <c r="AE45" s="596"/>
      <c r="AF45" s="592"/>
      <c r="AG45" s="592"/>
      <c r="AH45" s="592"/>
      <c r="AI45" s="592"/>
      <c r="AJ45" s="592"/>
      <c r="AK45" s="596"/>
      <c r="AL45" s="2">
        <v>3</v>
      </c>
      <c r="AM45" s="592">
        <v>2900</v>
      </c>
      <c r="AN45" s="592">
        <v>2900</v>
      </c>
      <c r="AO45" s="592">
        <v>2900</v>
      </c>
      <c r="AP45" s="1043">
        <f t="shared" si="0"/>
        <v>1</v>
      </c>
      <c r="AQ45" s="2">
        <v>3.6</v>
      </c>
      <c r="AR45" s="592">
        <v>115000</v>
      </c>
      <c r="AS45" s="592">
        <v>115000</v>
      </c>
      <c r="AT45" s="592">
        <v>115000</v>
      </c>
      <c r="AU45" s="1043">
        <f t="shared" si="1"/>
        <v>1</v>
      </c>
      <c r="AV45" s="2">
        <v>3.5</v>
      </c>
      <c r="AW45" s="592">
        <v>200000</v>
      </c>
      <c r="AX45" s="592">
        <v>200000</v>
      </c>
      <c r="AY45" s="592">
        <v>200000</v>
      </c>
      <c r="AZ45" s="592">
        <v>20000</v>
      </c>
      <c r="BA45" s="592">
        <v>20000</v>
      </c>
      <c r="BB45" s="592">
        <v>20000</v>
      </c>
      <c r="BC45" s="1043">
        <f t="shared" si="2"/>
        <v>1</v>
      </c>
      <c r="BD45" s="592">
        <v>3500</v>
      </c>
      <c r="BE45" s="596"/>
      <c r="BF45" s="592">
        <v>0</v>
      </c>
      <c r="BG45" s="596"/>
      <c r="BH45" s="592">
        <v>191100</v>
      </c>
      <c r="BI45" s="596"/>
      <c r="BJ45" s="596">
        <v>48100</v>
      </c>
      <c r="BK45" s="596"/>
      <c r="BL45" s="596">
        <v>250000</v>
      </c>
      <c r="BM45" s="596"/>
      <c r="BN45" s="592">
        <v>212300</v>
      </c>
      <c r="BO45" s="592">
        <v>210000</v>
      </c>
      <c r="BP45" s="592">
        <v>210000</v>
      </c>
      <c r="BQ45" s="592">
        <v>30000</v>
      </c>
      <c r="BR45" s="592">
        <v>30000</v>
      </c>
      <c r="BS45" s="592">
        <v>30000</v>
      </c>
      <c r="BT45" s="592">
        <v>0</v>
      </c>
      <c r="BU45" s="596"/>
      <c r="BV45" s="596"/>
      <c r="BW45" s="817">
        <v>0</v>
      </c>
      <c r="BX45" s="596"/>
      <c r="BY45" s="594"/>
      <c r="BZ45" s="777">
        <v>0.31809999999999999</v>
      </c>
      <c r="CA45" s="408">
        <v>225700</v>
      </c>
      <c r="CB45" s="470">
        <v>3.8E-3</v>
      </c>
      <c r="CC45" s="776">
        <v>5400</v>
      </c>
    </row>
    <row r="46" spans="1:81">
      <c r="A46" s="582">
        <v>13073103</v>
      </c>
      <c r="B46" s="582">
        <v>5354</v>
      </c>
      <c r="C46" s="582" t="s">
        <v>67</v>
      </c>
      <c r="D46" s="592">
        <v>1099</v>
      </c>
      <c r="E46" s="592">
        <v>-1928200</v>
      </c>
      <c r="F46" s="596"/>
      <c r="G46" s="817">
        <v>1928200</v>
      </c>
      <c r="H46" s="665">
        <v>112400</v>
      </c>
      <c r="I46" s="665">
        <v>-2040600</v>
      </c>
      <c r="J46" s="676">
        <v>0</v>
      </c>
      <c r="K46" s="665">
        <v>3887765</v>
      </c>
      <c r="L46" s="678">
        <v>1</v>
      </c>
      <c r="M46" s="665">
        <v>2309965</v>
      </c>
      <c r="N46" s="678">
        <v>1</v>
      </c>
      <c r="O46" s="547">
        <v>-2188800</v>
      </c>
      <c r="P46" s="549"/>
      <c r="Q46" s="819">
        <v>2188800</v>
      </c>
      <c r="R46" s="677">
        <v>0</v>
      </c>
      <c r="S46" s="549">
        <v>3570241</v>
      </c>
      <c r="T46" s="819">
        <v>0</v>
      </c>
      <c r="U46" s="678">
        <v>1</v>
      </c>
      <c r="V46" s="678">
        <v>1</v>
      </c>
      <c r="W46" s="596">
        <v>1421388</v>
      </c>
      <c r="X46" s="596"/>
      <c r="Y46" s="596"/>
      <c r="Z46" s="596"/>
      <c r="AA46" s="677">
        <v>1</v>
      </c>
      <c r="AB46" s="596"/>
      <c r="AC46" s="596"/>
      <c r="AD46" s="596"/>
      <c r="AE46" s="596"/>
      <c r="AF46" s="592"/>
      <c r="AG46" s="592"/>
      <c r="AH46" s="592"/>
      <c r="AI46" s="592"/>
      <c r="AJ46" s="592"/>
      <c r="AK46" s="596"/>
      <c r="AL46" s="2">
        <v>3</v>
      </c>
      <c r="AM46" s="592">
        <v>2100</v>
      </c>
      <c r="AN46" s="592">
        <v>2100</v>
      </c>
      <c r="AO46" s="592">
        <v>2100</v>
      </c>
      <c r="AP46" s="1043">
        <f t="shared" si="0"/>
        <v>1</v>
      </c>
      <c r="AQ46" s="2">
        <v>3.6</v>
      </c>
      <c r="AR46" s="592">
        <v>180000</v>
      </c>
      <c r="AS46" s="592">
        <v>180000</v>
      </c>
      <c r="AT46" s="592">
        <v>180000</v>
      </c>
      <c r="AU46" s="1043">
        <f t="shared" si="1"/>
        <v>1</v>
      </c>
      <c r="AV46" s="2">
        <v>3.6</v>
      </c>
      <c r="AW46" s="592">
        <v>250000</v>
      </c>
      <c r="AX46" s="592">
        <v>250000</v>
      </c>
      <c r="AY46" s="592">
        <v>250000</v>
      </c>
      <c r="AZ46" s="592">
        <v>28000</v>
      </c>
      <c r="BA46" s="592">
        <v>28000</v>
      </c>
      <c r="BB46" s="592">
        <v>28000</v>
      </c>
      <c r="BC46" s="1043">
        <f t="shared" si="2"/>
        <v>1</v>
      </c>
      <c r="BD46" s="592">
        <v>3000</v>
      </c>
      <c r="BE46" s="596"/>
      <c r="BF46" s="592">
        <v>0</v>
      </c>
      <c r="BG46" s="596"/>
      <c r="BH46" s="592">
        <v>180000</v>
      </c>
      <c r="BI46" s="596"/>
      <c r="BJ46" s="596"/>
      <c r="BK46" s="596"/>
      <c r="BL46" s="596"/>
      <c r="BM46" s="596"/>
      <c r="BN46" s="592">
        <v>466000</v>
      </c>
      <c r="BO46" s="592">
        <v>460000</v>
      </c>
      <c r="BP46" s="592">
        <v>460000</v>
      </c>
      <c r="BQ46" s="592">
        <v>87100</v>
      </c>
      <c r="BR46" s="592">
        <v>90000</v>
      </c>
      <c r="BS46" s="592">
        <v>90000</v>
      </c>
      <c r="BT46" s="592">
        <v>0</v>
      </c>
      <c r="BU46" s="596"/>
      <c r="BV46" s="596"/>
      <c r="BW46" s="817">
        <v>0</v>
      </c>
      <c r="BX46" s="596"/>
      <c r="BY46" s="594"/>
      <c r="BZ46" s="777">
        <v>0.31809999999999999</v>
      </c>
      <c r="CA46" s="408">
        <v>379900</v>
      </c>
      <c r="CB46" s="470">
        <v>4.7000000000000002E-3</v>
      </c>
      <c r="CC46" s="776">
        <v>23400</v>
      </c>
    </row>
    <row r="47" spans="1:81">
      <c r="A47" s="582">
        <v>13073024</v>
      </c>
      <c r="B47" s="582">
        <v>5355</v>
      </c>
      <c r="C47" s="582" t="s">
        <v>68</v>
      </c>
      <c r="D47" s="632">
        <v>1395</v>
      </c>
      <c r="E47" s="592">
        <v>-383750</v>
      </c>
      <c r="F47" s="596"/>
      <c r="G47" s="817">
        <v>383750</v>
      </c>
      <c r="H47" s="665">
        <v>248200</v>
      </c>
      <c r="I47" s="665">
        <v>-631950</v>
      </c>
      <c r="J47" s="676">
        <v>0</v>
      </c>
      <c r="K47" s="665">
        <v>-856684</v>
      </c>
      <c r="L47" s="678">
        <v>0</v>
      </c>
      <c r="M47" s="665">
        <v>-2406034</v>
      </c>
      <c r="N47" s="678">
        <v>0</v>
      </c>
      <c r="O47" s="547">
        <v>-290500</v>
      </c>
      <c r="P47" s="549"/>
      <c r="Q47" s="819">
        <v>290500</v>
      </c>
      <c r="R47" s="677">
        <v>0</v>
      </c>
      <c r="S47" s="549">
        <v>-1118499</v>
      </c>
      <c r="T47" s="819">
        <v>0</v>
      </c>
      <c r="U47" s="678">
        <v>0</v>
      </c>
      <c r="V47" s="678">
        <v>0</v>
      </c>
      <c r="W47" s="596">
        <v>-1917599</v>
      </c>
      <c r="X47" s="596"/>
      <c r="Y47" s="596"/>
      <c r="Z47" s="596"/>
      <c r="AA47" s="677">
        <v>1</v>
      </c>
      <c r="AB47" s="596"/>
      <c r="AC47" s="596"/>
      <c r="AD47" s="596"/>
      <c r="AE47" s="596"/>
      <c r="AF47" s="606"/>
      <c r="AG47" s="606"/>
      <c r="AH47" s="606"/>
      <c r="AI47" s="606"/>
      <c r="AJ47" s="606"/>
      <c r="AK47" s="596"/>
      <c r="AL47" s="2">
        <v>3.07</v>
      </c>
      <c r="AM47" s="592">
        <v>12000</v>
      </c>
      <c r="AN47" s="592">
        <v>12000</v>
      </c>
      <c r="AO47" s="592">
        <v>12000</v>
      </c>
      <c r="AP47" s="1043">
        <f t="shared" si="0"/>
        <v>1</v>
      </c>
      <c r="AQ47" s="2">
        <v>3.96</v>
      </c>
      <c r="AR47" s="592">
        <v>110000</v>
      </c>
      <c r="AS47" s="592">
        <v>110000</v>
      </c>
      <c r="AT47" s="592">
        <v>110000</v>
      </c>
      <c r="AU47" s="1043">
        <f t="shared" si="1"/>
        <v>1</v>
      </c>
      <c r="AV47" s="2">
        <v>3.48</v>
      </c>
      <c r="AW47" s="592">
        <v>130000</v>
      </c>
      <c r="AX47" s="592">
        <v>130000</v>
      </c>
      <c r="AY47" s="592">
        <v>130000</v>
      </c>
      <c r="AZ47" s="592">
        <v>13100</v>
      </c>
      <c r="BA47" s="592">
        <v>13100</v>
      </c>
      <c r="BB47" s="592">
        <v>13100</v>
      </c>
      <c r="BC47" s="1043">
        <f t="shared" si="2"/>
        <v>1</v>
      </c>
      <c r="BD47" s="592">
        <v>6500</v>
      </c>
      <c r="BE47" s="596"/>
      <c r="BF47" s="592">
        <v>0</v>
      </c>
      <c r="BG47" s="596"/>
      <c r="BH47" s="592">
        <v>0</v>
      </c>
      <c r="BI47" s="596"/>
      <c r="BJ47" s="596">
        <v>0</v>
      </c>
      <c r="BK47" s="596"/>
      <c r="BL47" s="596">
        <v>0</v>
      </c>
      <c r="BM47" s="596"/>
      <c r="BN47" s="592">
        <v>304500</v>
      </c>
      <c r="BO47" s="592">
        <v>304500</v>
      </c>
      <c r="BP47" s="592">
        <v>304500</v>
      </c>
      <c r="BQ47" s="592">
        <v>32150</v>
      </c>
      <c r="BR47" s="592">
        <v>32150</v>
      </c>
      <c r="BS47" s="592">
        <v>32150</v>
      </c>
      <c r="BT47" s="592">
        <v>0</v>
      </c>
      <c r="BU47" s="596"/>
      <c r="BV47" s="596"/>
      <c r="BW47" s="817">
        <v>0</v>
      </c>
      <c r="BX47" s="596"/>
      <c r="BY47" s="596"/>
      <c r="BZ47" s="777">
        <v>0.17219999999999999</v>
      </c>
      <c r="CA47" s="408">
        <v>234350</v>
      </c>
      <c r="CB47" s="470">
        <v>7.7399999999999997E-2</v>
      </c>
      <c r="CC47" s="776">
        <v>209650</v>
      </c>
    </row>
    <row r="48" spans="1:81">
      <c r="A48" s="582">
        <v>13073029</v>
      </c>
      <c r="B48" s="582">
        <v>5355</v>
      </c>
      <c r="C48" s="582" t="s">
        <v>69</v>
      </c>
      <c r="D48" s="592">
        <v>531</v>
      </c>
      <c r="E48" s="592">
        <v>34400</v>
      </c>
      <c r="F48" s="596"/>
      <c r="G48" s="817">
        <v>-34400</v>
      </c>
      <c r="H48" s="665">
        <v>50650</v>
      </c>
      <c r="I48" s="665">
        <v>-16250</v>
      </c>
      <c r="J48" s="676">
        <v>0</v>
      </c>
      <c r="K48" s="665">
        <v>-135999</v>
      </c>
      <c r="L48" s="678">
        <v>0</v>
      </c>
      <c r="M48" s="665">
        <v>-111599</v>
      </c>
      <c r="N48" s="678">
        <v>0</v>
      </c>
      <c r="O48" s="547">
        <v>-39150</v>
      </c>
      <c r="P48" s="549"/>
      <c r="Q48" s="819">
        <v>39150</v>
      </c>
      <c r="R48" s="677">
        <v>0</v>
      </c>
      <c r="S48" s="549">
        <v>-583253</v>
      </c>
      <c r="T48" s="819">
        <v>0</v>
      </c>
      <c r="U48" s="678">
        <v>0</v>
      </c>
      <c r="V48" s="678">
        <v>0</v>
      </c>
      <c r="W48" s="596">
        <v>-699603</v>
      </c>
      <c r="X48" s="596"/>
      <c r="Y48" s="596"/>
      <c r="Z48" s="596"/>
      <c r="AA48" s="677">
        <v>1</v>
      </c>
      <c r="AB48" s="596"/>
      <c r="AC48" s="596"/>
      <c r="AD48" s="596"/>
      <c r="AE48" s="596"/>
      <c r="AF48" s="606"/>
      <c r="AG48" s="606"/>
      <c r="AH48" s="606"/>
      <c r="AI48" s="606"/>
      <c r="AJ48" s="606"/>
      <c r="AK48" s="596"/>
      <c r="AL48" s="2">
        <v>3.07</v>
      </c>
      <c r="AM48" s="592">
        <v>42000</v>
      </c>
      <c r="AN48" s="592">
        <v>42000</v>
      </c>
      <c r="AO48" s="592">
        <v>42000</v>
      </c>
      <c r="AP48" s="1043">
        <f t="shared" si="0"/>
        <v>1</v>
      </c>
      <c r="AQ48" s="2">
        <v>3.96</v>
      </c>
      <c r="AR48" s="592">
        <v>40500</v>
      </c>
      <c r="AS48" s="592">
        <v>40500</v>
      </c>
      <c r="AT48" s="592">
        <v>40500</v>
      </c>
      <c r="AU48" s="1043">
        <f t="shared" si="1"/>
        <v>1</v>
      </c>
      <c r="AV48" s="2">
        <v>3.48</v>
      </c>
      <c r="AW48" s="592">
        <v>30000</v>
      </c>
      <c r="AX48" s="592">
        <v>30000</v>
      </c>
      <c r="AY48" s="592">
        <v>30000</v>
      </c>
      <c r="AZ48" s="592">
        <v>3050</v>
      </c>
      <c r="BA48" s="592">
        <v>3050</v>
      </c>
      <c r="BB48" s="592">
        <v>3050</v>
      </c>
      <c r="BC48" s="1043">
        <f t="shared" si="2"/>
        <v>1</v>
      </c>
      <c r="BD48" s="592">
        <v>3400</v>
      </c>
      <c r="BE48" s="596"/>
      <c r="BF48" s="592">
        <v>0</v>
      </c>
      <c r="BG48" s="596"/>
      <c r="BH48" s="592">
        <v>0</v>
      </c>
      <c r="BI48" s="596"/>
      <c r="BJ48" s="596">
        <v>0</v>
      </c>
      <c r="BK48" s="596"/>
      <c r="BL48" s="596">
        <v>0</v>
      </c>
      <c r="BM48" s="596"/>
      <c r="BN48" s="592">
        <v>142800</v>
      </c>
      <c r="BO48" s="592">
        <v>142800</v>
      </c>
      <c r="BP48" s="592">
        <v>142800</v>
      </c>
      <c r="BQ48" s="592">
        <v>7200</v>
      </c>
      <c r="BR48" s="592">
        <v>7200</v>
      </c>
      <c r="BS48" s="592">
        <v>7200</v>
      </c>
      <c r="BT48" s="592">
        <v>0</v>
      </c>
      <c r="BU48" s="596"/>
      <c r="BV48" s="596"/>
      <c r="BW48" s="817">
        <v>0</v>
      </c>
      <c r="BX48" s="596"/>
      <c r="BY48" s="596"/>
      <c r="BZ48" s="777">
        <v>0.17219999999999999</v>
      </c>
      <c r="CA48" s="408">
        <v>92150</v>
      </c>
      <c r="CB48" s="470">
        <v>1.8200000000000001E-2</v>
      </c>
      <c r="CC48" s="776">
        <v>15850</v>
      </c>
    </row>
    <row r="49" spans="1:81">
      <c r="A49" s="582">
        <v>13073034</v>
      </c>
      <c r="B49" s="582">
        <v>5355</v>
      </c>
      <c r="C49" s="582" t="s">
        <v>70</v>
      </c>
      <c r="D49" s="592">
        <v>687</v>
      </c>
      <c r="E49" s="592">
        <v>90600</v>
      </c>
      <c r="F49" s="596"/>
      <c r="G49" s="817">
        <v>-90600</v>
      </c>
      <c r="H49" s="665">
        <v>8000</v>
      </c>
      <c r="I49" s="665">
        <v>82600</v>
      </c>
      <c r="J49" s="676">
        <v>1</v>
      </c>
      <c r="K49" s="665">
        <v>379828</v>
      </c>
      <c r="L49" s="678">
        <v>1</v>
      </c>
      <c r="M49" s="665">
        <v>565328</v>
      </c>
      <c r="N49" s="678">
        <v>1</v>
      </c>
      <c r="O49" s="547">
        <v>-18800</v>
      </c>
      <c r="P49" s="549"/>
      <c r="Q49" s="819">
        <v>18800</v>
      </c>
      <c r="R49" s="677">
        <v>0</v>
      </c>
      <c r="S49" s="549">
        <v>-284948</v>
      </c>
      <c r="T49" s="819">
        <v>0</v>
      </c>
      <c r="U49" s="678">
        <v>0</v>
      </c>
      <c r="V49" s="678">
        <v>0</v>
      </c>
      <c r="W49" s="596">
        <v>-292648</v>
      </c>
      <c r="X49" s="596"/>
      <c r="Y49" s="596"/>
      <c r="Z49" s="596"/>
      <c r="AA49" s="677">
        <v>1</v>
      </c>
      <c r="AB49" s="596"/>
      <c r="AC49" s="596"/>
      <c r="AD49" s="596"/>
      <c r="AE49" s="596"/>
      <c r="AF49" s="606"/>
      <c r="AG49" s="606"/>
      <c r="AH49" s="606"/>
      <c r="AI49" s="606"/>
      <c r="AJ49" s="606"/>
      <c r="AK49" s="596"/>
      <c r="AL49" s="2">
        <v>3</v>
      </c>
      <c r="AM49" s="592">
        <v>42000</v>
      </c>
      <c r="AN49" s="592">
        <v>42000</v>
      </c>
      <c r="AO49" s="592">
        <v>42000</v>
      </c>
      <c r="AP49" s="1043">
        <f t="shared" si="0"/>
        <v>1</v>
      </c>
      <c r="AQ49" s="2">
        <v>3</v>
      </c>
      <c r="AR49" s="592">
        <v>35000</v>
      </c>
      <c r="AS49" s="592">
        <v>35000</v>
      </c>
      <c r="AT49" s="592">
        <v>35000</v>
      </c>
      <c r="AU49" s="1043">
        <f t="shared" si="1"/>
        <v>1</v>
      </c>
      <c r="AV49" s="2">
        <v>4</v>
      </c>
      <c r="AW49" s="592">
        <v>180000</v>
      </c>
      <c r="AX49" s="592">
        <v>180000</v>
      </c>
      <c r="AY49" s="592">
        <v>180000</v>
      </c>
      <c r="AZ49" s="592">
        <v>15750</v>
      </c>
      <c r="BA49" s="592">
        <v>15750</v>
      </c>
      <c r="BB49" s="592">
        <v>15750</v>
      </c>
      <c r="BC49" s="1043">
        <f t="shared" si="2"/>
        <v>0</v>
      </c>
      <c r="BD49" s="592">
        <v>5300</v>
      </c>
      <c r="BE49" s="596"/>
      <c r="BF49" s="592">
        <v>0</v>
      </c>
      <c r="BG49" s="596"/>
      <c r="BH49" s="592">
        <v>0</v>
      </c>
      <c r="BI49" s="596"/>
      <c r="BJ49" s="596">
        <v>0</v>
      </c>
      <c r="BK49" s="596"/>
      <c r="BL49" s="596">
        <v>0</v>
      </c>
      <c r="BM49" s="596"/>
      <c r="BN49" s="592">
        <v>120450</v>
      </c>
      <c r="BO49" s="592">
        <v>120450</v>
      </c>
      <c r="BP49" s="592">
        <v>120450</v>
      </c>
      <c r="BQ49" s="592">
        <v>8850</v>
      </c>
      <c r="BR49" s="592">
        <v>8850</v>
      </c>
      <c r="BS49" s="592">
        <v>8850</v>
      </c>
      <c r="BT49" s="592">
        <v>0</v>
      </c>
      <c r="BU49" s="596"/>
      <c r="BV49" s="596"/>
      <c r="BW49" s="817">
        <v>0</v>
      </c>
      <c r="BX49" s="596"/>
      <c r="BY49" s="596"/>
      <c r="BZ49" s="777">
        <v>0.17219999999999999</v>
      </c>
      <c r="CA49" s="408">
        <v>123200</v>
      </c>
      <c r="CB49" s="470">
        <v>1.34E-2</v>
      </c>
      <c r="CC49" s="776">
        <v>12750</v>
      </c>
    </row>
    <row r="50" spans="1:81">
      <c r="A50" s="582">
        <v>13073057</v>
      </c>
      <c r="B50" s="582">
        <v>5355</v>
      </c>
      <c r="C50" s="582" t="s">
        <v>71</v>
      </c>
      <c r="D50" s="592">
        <v>324</v>
      </c>
      <c r="E50" s="592">
        <v>-129750</v>
      </c>
      <c r="F50" s="596"/>
      <c r="G50" s="817">
        <v>129750</v>
      </c>
      <c r="H50" s="665">
        <v>11000</v>
      </c>
      <c r="I50" s="665">
        <v>-140750</v>
      </c>
      <c r="J50" s="676">
        <v>0</v>
      </c>
      <c r="K50" s="665">
        <v>-350990</v>
      </c>
      <c r="L50" s="678">
        <v>0</v>
      </c>
      <c r="M50" s="665">
        <v>-677940</v>
      </c>
      <c r="N50" s="678">
        <v>0</v>
      </c>
      <c r="O50" s="1041">
        <v>-116300</v>
      </c>
      <c r="P50" s="549"/>
      <c r="Q50" s="819">
        <v>116300</v>
      </c>
      <c r="R50" s="677">
        <v>0</v>
      </c>
      <c r="S50" s="549">
        <v>-783038</v>
      </c>
      <c r="T50" s="819">
        <v>0</v>
      </c>
      <c r="U50" s="678">
        <v>0</v>
      </c>
      <c r="V50" s="678">
        <v>0</v>
      </c>
      <c r="W50" s="596">
        <v>-1156138</v>
      </c>
      <c r="X50" s="596"/>
      <c r="Y50" s="596"/>
      <c r="Z50" s="596"/>
      <c r="AA50" s="677">
        <v>1</v>
      </c>
      <c r="AB50" s="596"/>
      <c r="AC50" s="596"/>
      <c r="AD50" s="596"/>
      <c r="AE50" s="596"/>
      <c r="AF50" s="606"/>
      <c r="AG50" s="606"/>
      <c r="AH50" s="606"/>
      <c r="AI50" s="606"/>
      <c r="AJ50" s="606"/>
      <c r="AK50" s="596"/>
      <c r="AL50" s="2">
        <v>3.07</v>
      </c>
      <c r="AM50" s="592">
        <v>25500</v>
      </c>
      <c r="AN50" s="592">
        <v>25500</v>
      </c>
      <c r="AO50" s="592">
        <v>25500</v>
      </c>
      <c r="AP50" s="1043">
        <f t="shared" si="0"/>
        <v>1</v>
      </c>
      <c r="AQ50" s="2">
        <v>3.96</v>
      </c>
      <c r="AR50" s="592">
        <v>22400</v>
      </c>
      <c r="AS50" s="592">
        <v>22400</v>
      </c>
      <c r="AT50" s="592">
        <v>22400</v>
      </c>
      <c r="AU50" s="1043">
        <f t="shared" si="1"/>
        <v>1</v>
      </c>
      <c r="AV50" s="2">
        <v>3.48</v>
      </c>
      <c r="AW50" s="592">
        <v>33000</v>
      </c>
      <c r="AX50" s="592">
        <v>33000</v>
      </c>
      <c r="AY50" s="592">
        <v>33000</v>
      </c>
      <c r="AZ50" s="592">
        <v>3350</v>
      </c>
      <c r="BA50" s="592">
        <v>3350</v>
      </c>
      <c r="BB50" s="592">
        <v>3350</v>
      </c>
      <c r="BC50" s="1043">
        <f t="shared" si="2"/>
        <v>1</v>
      </c>
      <c r="BD50" s="592">
        <v>2800</v>
      </c>
      <c r="BE50" s="596"/>
      <c r="BF50" s="592">
        <v>0</v>
      </c>
      <c r="BG50" s="596"/>
      <c r="BH50" s="592">
        <v>0</v>
      </c>
      <c r="BI50" s="596"/>
      <c r="BJ50" s="596">
        <v>0</v>
      </c>
      <c r="BK50" s="596"/>
      <c r="BL50" s="596">
        <v>0</v>
      </c>
      <c r="BM50" s="596"/>
      <c r="BN50" s="592">
        <v>42050</v>
      </c>
      <c r="BO50" s="592">
        <v>42050</v>
      </c>
      <c r="BP50" s="592">
        <v>42050</v>
      </c>
      <c r="BQ50" s="592">
        <v>5150</v>
      </c>
      <c r="BR50" s="592">
        <v>5150</v>
      </c>
      <c r="BS50" s="592">
        <v>5150</v>
      </c>
      <c r="BT50" s="592">
        <v>0</v>
      </c>
      <c r="BU50" s="596"/>
      <c r="BV50" s="596"/>
      <c r="BW50" s="817">
        <v>0</v>
      </c>
      <c r="BX50" s="596"/>
      <c r="BY50" s="596"/>
      <c r="BZ50" s="777">
        <v>0.17219999999999999</v>
      </c>
      <c r="CA50" s="408">
        <v>58650</v>
      </c>
      <c r="CB50" s="470">
        <v>2.53E-2</v>
      </c>
      <c r="CC50" s="776">
        <v>12850</v>
      </c>
    </row>
    <row r="51" spans="1:81">
      <c r="A51" s="582">
        <v>13073062</v>
      </c>
      <c r="B51" s="582">
        <v>5355</v>
      </c>
      <c r="C51" s="582" t="s">
        <v>72</v>
      </c>
      <c r="D51" s="592">
        <v>567</v>
      </c>
      <c r="E51" s="592">
        <v>7000</v>
      </c>
      <c r="F51" s="596"/>
      <c r="G51" s="817">
        <v>-7000</v>
      </c>
      <c r="H51" s="665">
        <v>10950</v>
      </c>
      <c r="I51" s="665">
        <v>-3950</v>
      </c>
      <c r="J51" s="676">
        <v>0</v>
      </c>
      <c r="K51" s="665">
        <v>-125198</v>
      </c>
      <c r="L51" s="678">
        <v>0</v>
      </c>
      <c r="M51" s="665">
        <v>-34748</v>
      </c>
      <c r="N51" s="678">
        <v>0</v>
      </c>
      <c r="O51" s="547">
        <v>-33200</v>
      </c>
      <c r="P51" s="549"/>
      <c r="Q51" s="819">
        <v>33200</v>
      </c>
      <c r="R51" s="677">
        <v>0</v>
      </c>
      <c r="S51" s="549">
        <v>-659306</v>
      </c>
      <c r="T51" s="819">
        <v>0</v>
      </c>
      <c r="U51" s="678">
        <v>0</v>
      </c>
      <c r="V51" s="678">
        <v>0</v>
      </c>
      <c r="W51" s="596">
        <v>690506</v>
      </c>
      <c r="X51" s="596"/>
      <c r="Y51" s="596"/>
      <c r="Z51" s="596"/>
      <c r="AA51" s="677">
        <v>1</v>
      </c>
      <c r="AB51" s="596"/>
      <c r="AC51" s="596"/>
      <c r="AD51" s="596"/>
      <c r="AE51" s="596"/>
      <c r="AF51" s="606"/>
      <c r="AG51" s="606"/>
      <c r="AH51" s="606"/>
      <c r="AI51" s="606"/>
      <c r="AJ51" s="606"/>
      <c r="AK51" s="596"/>
      <c r="AL51" s="2">
        <v>3.5</v>
      </c>
      <c r="AM51" s="592">
        <v>26200</v>
      </c>
      <c r="AN51" s="592">
        <v>26200</v>
      </c>
      <c r="AO51" s="592">
        <v>26200</v>
      </c>
      <c r="AP51" s="1043">
        <f t="shared" si="0"/>
        <v>0</v>
      </c>
      <c r="AQ51" s="2">
        <v>3.96</v>
      </c>
      <c r="AR51" s="592">
        <v>39500</v>
      </c>
      <c r="AS51" s="592">
        <v>39500</v>
      </c>
      <c r="AT51" s="592">
        <v>39500</v>
      </c>
      <c r="AU51" s="1043">
        <f t="shared" si="1"/>
        <v>1</v>
      </c>
      <c r="AV51" s="2">
        <v>3.48</v>
      </c>
      <c r="AW51" s="592">
        <v>18000</v>
      </c>
      <c r="AX51" s="592">
        <v>18000</v>
      </c>
      <c r="AY51" s="592">
        <v>18000</v>
      </c>
      <c r="AZ51" s="592">
        <v>1850</v>
      </c>
      <c r="BA51" s="592">
        <v>1850</v>
      </c>
      <c r="BB51" s="592">
        <v>1850</v>
      </c>
      <c r="BC51" s="1043">
        <f t="shared" si="2"/>
        <v>1</v>
      </c>
      <c r="BD51" s="592">
        <v>4500</v>
      </c>
      <c r="BE51" s="596"/>
      <c r="BF51" s="592">
        <v>0</v>
      </c>
      <c r="BG51" s="596"/>
      <c r="BH51" s="592">
        <v>0</v>
      </c>
      <c r="BI51" s="596"/>
      <c r="BJ51" s="596">
        <v>0</v>
      </c>
      <c r="BK51" s="596"/>
      <c r="BL51" s="596">
        <v>0</v>
      </c>
      <c r="BM51" s="596"/>
      <c r="BN51" s="592">
        <v>171350</v>
      </c>
      <c r="BO51" s="592">
        <v>171350</v>
      </c>
      <c r="BP51" s="592">
        <v>171350</v>
      </c>
      <c r="BQ51" s="592">
        <v>10250</v>
      </c>
      <c r="BR51" s="592">
        <v>10250</v>
      </c>
      <c r="BS51" s="592">
        <v>10250</v>
      </c>
      <c r="BT51" s="592">
        <v>0</v>
      </c>
      <c r="BU51" s="596"/>
      <c r="BV51" s="596"/>
      <c r="BW51" s="817">
        <v>0</v>
      </c>
      <c r="BX51" s="596"/>
      <c r="BY51" s="596"/>
      <c r="BZ51" s="777">
        <v>0.17219999999999999</v>
      </c>
      <c r="CA51" s="408">
        <v>100500</v>
      </c>
      <c r="CB51" s="470">
        <v>1.9E-2</v>
      </c>
      <c r="CC51" s="776">
        <v>17800</v>
      </c>
    </row>
    <row r="52" spans="1:81">
      <c r="A52" s="582">
        <v>13073076</v>
      </c>
      <c r="B52" s="582">
        <v>5355</v>
      </c>
      <c r="C52" s="582" t="s">
        <v>73</v>
      </c>
      <c r="D52" s="592">
        <v>1303</v>
      </c>
      <c r="E52" s="592">
        <v>36900</v>
      </c>
      <c r="F52" s="596"/>
      <c r="G52" s="817">
        <v>-36900</v>
      </c>
      <c r="H52" s="665">
        <v>88000</v>
      </c>
      <c r="I52" s="665">
        <v>-51100</v>
      </c>
      <c r="J52" s="676">
        <v>0</v>
      </c>
      <c r="K52" s="665">
        <v>-556622</v>
      </c>
      <c r="L52" s="678">
        <v>0</v>
      </c>
      <c r="M52" s="665">
        <v>-634972</v>
      </c>
      <c r="N52" s="678">
        <v>0</v>
      </c>
      <c r="O52" s="547">
        <v>-94350</v>
      </c>
      <c r="P52" s="549"/>
      <c r="Q52" s="819">
        <v>94350</v>
      </c>
      <c r="R52" s="677">
        <v>0</v>
      </c>
      <c r="S52" s="549">
        <v>-776653</v>
      </c>
      <c r="T52" s="819">
        <v>0</v>
      </c>
      <c r="U52" s="678">
        <v>0</v>
      </c>
      <c r="V52" s="678">
        <v>0</v>
      </c>
      <c r="W52" s="596">
        <v>-1052203</v>
      </c>
      <c r="X52" s="596"/>
      <c r="Y52" s="596"/>
      <c r="Z52" s="596"/>
      <c r="AA52" s="677">
        <v>1</v>
      </c>
      <c r="AB52" s="596"/>
      <c r="AC52" s="596"/>
      <c r="AD52" s="596"/>
      <c r="AE52" s="596"/>
      <c r="AF52" s="606"/>
      <c r="AG52" s="606"/>
      <c r="AH52" s="606"/>
      <c r="AI52" s="606"/>
      <c r="AJ52" s="606"/>
      <c r="AK52" s="596"/>
      <c r="AL52" s="2">
        <v>3.07</v>
      </c>
      <c r="AM52" s="592">
        <v>14600</v>
      </c>
      <c r="AN52" s="592">
        <v>14600</v>
      </c>
      <c r="AO52" s="592">
        <v>14600</v>
      </c>
      <c r="AP52" s="1043">
        <f t="shared" si="0"/>
        <v>1</v>
      </c>
      <c r="AQ52" s="2">
        <v>3.96</v>
      </c>
      <c r="AR52" s="592">
        <v>117000</v>
      </c>
      <c r="AS52" s="592">
        <v>117000</v>
      </c>
      <c r="AT52" s="592">
        <v>117000</v>
      </c>
      <c r="AU52" s="1043">
        <f t="shared" si="1"/>
        <v>1</v>
      </c>
      <c r="AV52" s="2">
        <v>3.48</v>
      </c>
      <c r="AW52" s="592">
        <v>190000</v>
      </c>
      <c r="AX52" s="592">
        <v>190000</v>
      </c>
      <c r="AY52" s="592">
        <v>190000</v>
      </c>
      <c r="AZ52" s="592">
        <v>30650</v>
      </c>
      <c r="BA52" s="592">
        <v>30650</v>
      </c>
      <c r="BB52" s="592">
        <v>30650</v>
      </c>
      <c r="BC52" s="1043">
        <f t="shared" si="2"/>
        <v>1</v>
      </c>
      <c r="BD52" s="592">
        <v>5400</v>
      </c>
      <c r="BE52" s="596"/>
      <c r="BF52" s="592">
        <v>0</v>
      </c>
      <c r="BG52" s="596"/>
      <c r="BH52" s="592">
        <v>0</v>
      </c>
      <c r="BI52" s="596"/>
      <c r="BJ52" s="596">
        <v>0</v>
      </c>
      <c r="BK52" s="596"/>
      <c r="BL52" s="596">
        <v>0</v>
      </c>
      <c r="BM52" s="596"/>
      <c r="BN52" s="592">
        <v>284400</v>
      </c>
      <c r="BO52" s="592">
        <v>284400</v>
      </c>
      <c r="BP52" s="592">
        <v>284400</v>
      </c>
      <c r="BQ52" s="592">
        <v>47200</v>
      </c>
      <c r="BR52" s="592">
        <v>47200</v>
      </c>
      <c r="BS52" s="592">
        <v>47200</v>
      </c>
      <c r="BT52" s="592">
        <v>0</v>
      </c>
      <c r="BU52" s="596"/>
      <c r="BV52" s="596"/>
      <c r="BW52" s="817">
        <v>0</v>
      </c>
      <c r="BX52" s="596"/>
      <c r="BY52" s="596"/>
      <c r="BZ52" s="777">
        <v>0.17219999999999999</v>
      </c>
      <c r="CA52" s="408">
        <v>224250</v>
      </c>
      <c r="CB52" s="470">
        <v>4.7800000000000002E-2</v>
      </c>
      <c r="CC52" s="776">
        <v>86500</v>
      </c>
    </row>
    <row r="53" spans="1:81">
      <c r="A53" s="582">
        <v>13073086</v>
      </c>
      <c r="B53" s="582">
        <v>5355</v>
      </c>
      <c r="C53" s="582" t="s">
        <v>74</v>
      </c>
      <c r="D53" s="592">
        <v>460</v>
      </c>
      <c r="E53" s="592">
        <v>-540100</v>
      </c>
      <c r="F53" s="596"/>
      <c r="G53" s="817">
        <v>540100</v>
      </c>
      <c r="H53" s="665">
        <v>0</v>
      </c>
      <c r="I53" s="665">
        <v>-540100</v>
      </c>
      <c r="J53" s="676">
        <v>0</v>
      </c>
      <c r="K53" s="665">
        <v>876655</v>
      </c>
      <c r="L53" s="678">
        <v>1</v>
      </c>
      <c r="M53" s="665">
        <v>-256645</v>
      </c>
      <c r="N53" s="678">
        <v>0</v>
      </c>
      <c r="O53" s="1041">
        <v>-633500</v>
      </c>
      <c r="P53" s="549"/>
      <c r="Q53" s="819">
        <v>633500</v>
      </c>
      <c r="R53" s="677">
        <v>0</v>
      </c>
      <c r="S53" s="549">
        <v>-600782</v>
      </c>
      <c r="T53" s="819">
        <v>0</v>
      </c>
      <c r="U53" s="678">
        <v>0</v>
      </c>
      <c r="V53" s="678">
        <v>0</v>
      </c>
      <c r="W53" s="596">
        <v>-2065582</v>
      </c>
      <c r="X53" s="596"/>
      <c r="Y53" s="596"/>
      <c r="Z53" s="596"/>
      <c r="AA53" s="677">
        <v>1</v>
      </c>
      <c r="AB53" s="596"/>
      <c r="AC53" s="596"/>
      <c r="AD53" s="596"/>
      <c r="AE53" s="596"/>
      <c r="AF53" s="606"/>
      <c r="AG53" s="606"/>
      <c r="AH53" s="606"/>
      <c r="AI53" s="606"/>
      <c r="AJ53" s="606"/>
      <c r="AK53" s="596"/>
      <c r="AL53" s="2">
        <v>3</v>
      </c>
      <c r="AM53" s="592">
        <v>26000</v>
      </c>
      <c r="AN53" s="592">
        <v>26000</v>
      </c>
      <c r="AO53" s="592">
        <v>26000</v>
      </c>
      <c r="AP53" s="1043">
        <f t="shared" si="0"/>
        <v>1</v>
      </c>
      <c r="AQ53" s="2">
        <v>3</v>
      </c>
      <c r="AR53" s="592">
        <v>36000</v>
      </c>
      <c r="AS53" s="592">
        <v>36000</v>
      </c>
      <c r="AT53" s="592">
        <v>36000</v>
      </c>
      <c r="AU53" s="1043">
        <f t="shared" si="1"/>
        <v>1</v>
      </c>
      <c r="AV53" s="2">
        <v>3</v>
      </c>
      <c r="AW53" s="592">
        <v>130000</v>
      </c>
      <c r="AX53" s="592">
        <v>130000</v>
      </c>
      <c r="AY53" s="592">
        <v>130000</v>
      </c>
      <c r="AZ53" s="592">
        <v>15200</v>
      </c>
      <c r="BA53" s="592">
        <v>15200</v>
      </c>
      <c r="BB53" s="592">
        <v>15200</v>
      </c>
      <c r="BC53" s="1043">
        <f t="shared" si="2"/>
        <v>1</v>
      </c>
      <c r="BD53" s="592">
        <v>1700</v>
      </c>
      <c r="BE53" s="596"/>
      <c r="BF53" s="592">
        <v>0</v>
      </c>
      <c r="BG53" s="596"/>
      <c r="BH53" s="592">
        <v>0</v>
      </c>
      <c r="BI53" s="596"/>
      <c r="BJ53" s="596">
        <v>0</v>
      </c>
      <c r="BK53" s="596"/>
      <c r="BL53" s="596">
        <v>0</v>
      </c>
      <c r="BM53" s="596"/>
      <c r="BN53" s="592">
        <v>141550</v>
      </c>
      <c r="BO53" s="592">
        <v>141550</v>
      </c>
      <c r="BP53" s="592">
        <v>141550</v>
      </c>
      <c r="BQ53" s="592">
        <v>29650</v>
      </c>
      <c r="BR53" s="592">
        <v>29650</v>
      </c>
      <c r="BS53" s="592">
        <v>29650</v>
      </c>
      <c r="BT53" s="592">
        <v>0</v>
      </c>
      <c r="BU53" s="596"/>
      <c r="BV53" s="596"/>
      <c r="BW53" s="817">
        <v>0</v>
      </c>
      <c r="BX53" s="596"/>
      <c r="BY53" s="596"/>
      <c r="BZ53" s="777">
        <v>0.17219999999999999</v>
      </c>
      <c r="CA53" s="408">
        <v>146950</v>
      </c>
      <c r="CB53" s="470">
        <v>5.5999999999999999E-3</v>
      </c>
      <c r="CC53" s="776">
        <v>6300</v>
      </c>
    </row>
    <row r="54" spans="1:81">
      <c r="A54" s="582">
        <v>13073096</v>
      </c>
      <c r="B54" s="582">
        <v>5355</v>
      </c>
      <c r="C54" s="582" t="s">
        <v>75</v>
      </c>
      <c r="D54" s="592">
        <v>1708</v>
      </c>
      <c r="E54" s="592">
        <v>216700</v>
      </c>
      <c r="F54" s="596"/>
      <c r="G54" s="817">
        <v>-216700</v>
      </c>
      <c r="H54" s="665">
        <v>250300</v>
      </c>
      <c r="I54" s="665">
        <v>-33600</v>
      </c>
      <c r="J54" s="676">
        <v>0</v>
      </c>
      <c r="K54" s="665">
        <v>26118</v>
      </c>
      <c r="L54" s="1037">
        <v>1</v>
      </c>
      <c r="M54" s="665">
        <v>399768</v>
      </c>
      <c r="N54" s="678">
        <v>0</v>
      </c>
      <c r="O54" s="547">
        <v>-154800</v>
      </c>
      <c r="P54" s="549"/>
      <c r="Q54" s="819">
        <v>154800</v>
      </c>
      <c r="R54" s="677">
        <v>0</v>
      </c>
      <c r="S54" s="549">
        <v>174032</v>
      </c>
      <c r="T54" s="819">
        <v>0</v>
      </c>
      <c r="U54" s="678">
        <v>1</v>
      </c>
      <c r="V54" s="678">
        <v>0</v>
      </c>
      <c r="W54" s="596">
        <v>-81418</v>
      </c>
      <c r="X54" s="596"/>
      <c r="Y54" s="596"/>
      <c r="Z54" s="596"/>
      <c r="AA54" s="677">
        <v>1</v>
      </c>
      <c r="AB54" s="596"/>
      <c r="AC54" s="596"/>
      <c r="AD54" s="596"/>
      <c r="AE54" s="596"/>
      <c r="AF54" s="606"/>
      <c r="AG54" s="606"/>
      <c r="AH54" s="606"/>
      <c r="AI54" s="606"/>
      <c r="AJ54" s="606"/>
      <c r="AK54" s="596"/>
      <c r="AL54" s="2">
        <v>4</v>
      </c>
      <c r="AM54" s="592">
        <v>68200</v>
      </c>
      <c r="AN54" s="592">
        <v>68200</v>
      </c>
      <c r="AO54" s="592">
        <v>68200</v>
      </c>
      <c r="AP54" s="1043">
        <f t="shared" si="0"/>
        <v>0</v>
      </c>
      <c r="AQ54" s="2">
        <v>3.96</v>
      </c>
      <c r="AR54" s="592">
        <v>126000</v>
      </c>
      <c r="AS54" s="592">
        <v>126000</v>
      </c>
      <c r="AT54" s="592">
        <v>126000</v>
      </c>
      <c r="AU54" s="1043">
        <f t="shared" si="1"/>
        <v>1</v>
      </c>
      <c r="AV54" s="2">
        <v>3.5</v>
      </c>
      <c r="AW54" s="592">
        <v>160000</v>
      </c>
      <c r="AX54" s="592">
        <v>160000</v>
      </c>
      <c r="AY54" s="592">
        <v>160000</v>
      </c>
      <c r="AZ54" s="592">
        <v>16100</v>
      </c>
      <c r="BA54" s="592">
        <v>16100</v>
      </c>
      <c r="BB54" s="592">
        <v>16100</v>
      </c>
      <c r="BC54" s="1043">
        <f t="shared" si="2"/>
        <v>1</v>
      </c>
      <c r="BD54" s="592">
        <v>9200</v>
      </c>
      <c r="BE54" s="596"/>
      <c r="BF54" s="592">
        <v>0</v>
      </c>
      <c r="BG54" s="596"/>
      <c r="BH54" s="592">
        <v>0</v>
      </c>
      <c r="BI54" s="596"/>
      <c r="BJ54" s="596">
        <v>0</v>
      </c>
      <c r="BK54" s="596"/>
      <c r="BL54" s="596">
        <v>0</v>
      </c>
      <c r="BM54" s="596"/>
      <c r="BN54" s="592">
        <v>375650</v>
      </c>
      <c r="BO54" s="592">
        <v>375650</v>
      </c>
      <c r="BP54" s="592">
        <v>375650</v>
      </c>
      <c r="BQ54" s="592">
        <v>35400</v>
      </c>
      <c r="BR54" s="592">
        <v>35400</v>
      </c>
      <c r="BS54" s="592">
        <v>35400</v>
      </c>
      <c r="BT54" s="592">
        <v>0</v>
      </c>
      <c r="BU54" s="596"/>
      <c r="BV54" s="596"/>
      <c r="BW54" s="817">
        <v>0</v>
      </c>
      <c r="BX54" s="596"/>
      <c r="BY54" s="596"/>
      <c r="BZ54" s="777">
        <v>0.17219999999999999</v>
      </c>
      <c r="CA54" s="408">
        <v>294700</v>
      </c>
      <c r="CB54" s="470">
        <v>5.9400000000000001E-2</v>
      </c>
      <c r="CC54" s="776">
        <v>214500</v>
      </c>
    </row>
    <row r="55" spans="1:81">
      <c r="A55" s="582">
        <v>13073097</v>
      </c>
      <c r="B55" s="582">
        <v>5355</v>
      </c>
      <c r="C55" s="582" t="s">
        <v>76</v>
      </c>
      <c r="D55" s="592">
        <v>197</v>
      </c>
      <c r="E55" s="592">
        <v>-3200</v>
      </c>
      <c r="F55" s="596"/>
      <c r="G55" s="817">
        <v>3200</v>
      </c>
      <c r="H55" s="665">
        <v>29000</v>
      </c>
      <c r="I55" s="665">
        <v>-32200</v>
      </c>
      <c r="J55" s="676">
        <v>0</v>
      </c>
      <c r="K55" s="665">
        <v>-61309</v>
      </c>
      <c r="L55" s="678">
        <v>0</v>
      </c>
      <c r="M55" s="665">
        <v>-124459</v>
      </c>
      <c r="N55" s="678">
        <v>0</v>
      </c>
      <c r="O55" s="547">
        <v>-38000</v>
      </c>
      <c r="P55" s="549"/>
      <c r="Q55" s="819">
        <v>38000</v>
      </c>
      <c r="R55" s="677">
        <v>0</v>
      </c>
      <c r="S55" s="549">
        <v>-230670</v>
      </c>
      <c r="T55" s="819">
        <v>0</v>
      </c>
      <c r="U55" s="678">
        <v>0</v>
      </c>
      <c r="V55" s="678">
        <v>0</v>
      </c>
      <c r="W55" s="596">
        <v>-357070</v>
      </c>
      <c r="X55" s="596"/>
      <c r="Y55" s="596"/>
      <c r="Z55" s="596"/>
      <c r="AA55" s="677">
        <v>1</v>
      </c>
      <c r="AB55" s="596"/>
      <c r="AC55" s="596"/>
      <c r="AD55" s="596"/>
      <c r="AE55" s="596"/>
      <c r="AF55" s="606"/>
      <c r="AG55" s="606"/>
      <c r="AH55" s="606"/>
      <c r="AI55" s="606"/>
      <c r="AJ55" s="606"/>
      <c r="AK55" s="596"/>
      <c r="AL55" s="2">
        <v>3.07</v>
      </c>
      <c r="AM55" s="592">
        <v>18000</v>
      </c>
      <c r="AN55" s="592">
        <v>18000</v>
      </c>
      <c r="AO55" s="592">
        <v>18000</v>
      </c>
      <c r="AP55" s="1043">
        <f t="shared" si="0"/>
        <v>1</v>
      </c>
      <c r="AQ55" s="2">
        <v>3.96</v>
      </c>
      <c r="AR55" s="592">
        <v>18700</v>
      </c>
      <c r="AS55" s="592">
        <v>18700</v>
      </c>
      <c r="AT55" s="592">
        <v>18700</v>
      </c>
      <c r="AU55" s="1043">
        <f t="shared" si="1"/>
        <v>1</v>
      </c>
      <c r="AV55" s="2">
        <v>3.48</v>
      </c>
      <c r="AW55" s="592">
        <v>42000</v>
      </c>
      <c r="AX55" s="592">
        <v>42000</v>
      </c>
      <c r="AY55" s="592">
        <v>42000</v>
      </c>
      <c r="AZ55" s="592">
        <v>4250</v>
      </c>
      <c r="BA55" s="592">
        <v>4250</v>
      </c>
      <c r="BB55" s="592">
        <v>4250</v>
      </c>
      <c r="BC55" s="1043">
        <f t="shared" si="2"/>
        <v>1</v>
      </c>
      <c r="BD55" s="592">
        <v>2300</v>
      </c>
      <c r="BE55" s="596"/>
      <c r="BF55" s="592">
        <v>0</v>
      </c>
      <c r="BG55" s="596"/>
      <c r="BH55" s="592">
        <v>0</v>
      </c>
      <c r="BI55" s="596"/>
      <c r="BJ55" s="596">
        <v>0</v>
      </c>
      <c r="BK55" s="596"/>
      <c r="BL55" s="596">
        <v>0</v>
      </c>
      <c r="BM55" s="596"/>
      <c r="BN55" s="592">
        <v>66700</v>
      </c>
      <c r="BO55" s="592">
        <v>66700</v>
      </c>
      <c r="BP55" s="592">
        <v>66700</v>
      </c>
      <c r="BQ55" s="592">
        <v>5000</v>
      </c>
      <c r="BR55" s="592">
        <v>5000</v>
      </c>
      <c r="BS55" s="592">
        <v>5000</v>
      </c>
      <c r="BT55" s="592">
        <v>0</v>
      </c>
      <c r="BU55" s="596"/>
      <c r="BV55" s="596"/>
      <c r="BW55" s="817">
        <v>0</v>
      </c>
      <c r="BX55" s="596"/>
      <c r="BY55" s="596"/>
      <c r="BZ55" s="777">
        <v>0.17219999999999999</v>
      </c>
      <c r="CA55" s="408">
        <v>39100</v>
      </c>
      <c r="CB55" s="470">
        <v>3.73E-2</v>
      </c>
      <c r="CC55" s="776">
        <v>13750</v>
      </c>
    </row>
    <row r="56" spans="1:81">
      <c r="A56" s="582">
        <v>13073098</v>
      </c>
      <c r="B56" s="582">
        <v>5355</v>
      </c>
      <c r="C56" s="582" t="s">
        <v>77</v>
      </c>
      <c r="D56" s="592">
        <v>535</v>
      </c>
      <c r="E56" s="592">
        <v>-68900</v>
      </c>
      <c r="F56" s="596"/>
      <c r="G56" s="817">
        <v>68900</v>
      </c>
      <c r="H56" s="665">
        <v>0</v>
      </c>
      <c r="I56" s="665">
        <v>-68900</v>
      </c>
      <c r="J56" s="676">
        <v>0</v>
      </c>
      <c r="K56" s="665">
        <v>-86337</v>
      </c>
      <c r="L56" s="678">
        <v>0</v>
      </c>
      <c r="M56" s="665">
        <v>-171537</v>
      </c>
      <c r="N56" s="678">
        <v>0</v>
      </c>
      <c r="O56" s="547">
        <v>-118450</v>
      </c>
      <c r="P56" s="549"/>
      <c r="Q56" s="819">
        <v>118450</v>
      </c>
      <c r="R56" s="677">
        <v>0</v>
      </c>
      <c r="S56" s="549">
        <v>-723766</v>
      </c>
      <c r="T56" s="819">
        <v>0</v>
      </c>
      <c r="U56" s="678">
        <v>0</v>
      </c>
      <c r="V56" s="678">
        <v>0</v>
      </c>
      <c r="W56" s="596">
        <v>-1042266</v>
      </c>
      <c r="X56" s="596"/>
      <c r="Y56" s="596"/>
      <c r="Z56" s="596"/>
      <c r="AA56" s="677">
        <v>1</v>
      </c>
      <c r="AB56" s="596"/>
      <c r="AC56" s="596"/>
      <c r="AD56" s="596"/>
      <c r="AE56" s="596"/>
      <c r="AF56" s="606"/>
      <c r="AG56" s="606"/>
      <c r="AH56" s="606"/>
      <c r="AI56" s="606"/>
      <c r="AJ56" s="606"/>
      <c r="AK56" s="596"/>
      <c r="AL56" s="2">
        <v>3.07</v>
      </c>
      <c r="AM56" s="592">
        <v>24000</v>
      </c>
      <c r="AN56" s="592">
        <v>24000</v>
      </c>
      <c r="AO56" s="592">
        <v>24000</v>
      </c>
      <c r="AP56" s="1043">
        <f t="shared" si="0"/>
        <v>1</v>
      </c>
      <c r="AQ56" s="2">
        <v>3.96</v>
      </c>
      <c r="AR56" s="592">
        <v>57200</v>
      </c>
      <c r="AS56" s="592">
        <v>57200</v>
      </c>
      <c r="AT56" s="592">
        <v>57200</v>
      </c>
      <c r="AU56" s="1043">
        <f t="shared" si="1"/>
        <v>1</v>
      </c>
      <c r="AV56" s="2">
        <v>3.48</v>
      </c>
      <c r="AW56" s="592">
        <v>100000</v>
      </c>
      <c r="AX56" s="592">
        <v>100000</v>
      </c>
      <c r="AY56" s="592">
        <v>100000</v>
      </c>
      <c r="AZ56" s="592">
        <v>10100</v>
      </c>
      <c r="BA56" s="592">
        <v>10100</v>
      </c>
      <c r="BB56" s="592">
        <v>10100</v>
      </c>
      <c r="BC56" s="1043">
        <f t="shared" si="2"/>
        <v>1</v>
      </c>
      <c r="BD56" s="592">
        <v>3000</v>
      </c>
      <c r="BE56" s="596"/>
      <c r="BF56" s="592">
        <v>0</v>
      </c>
      <c r="BG56" s="596"/>
      <c r="BH56" s="592">
        <v>0</v>
      </c>
      <c r="BI56" s="596"/>
      <c r="BJ56" s="596">
        <v>0</v>
      </c>
      <c r="BK56" s="596"/>
      <c r="BL56" s="596">
        <v>0</v>
      </c>
      <c r="BM56" s="596"/>
      <c r="BN56" s="592">
        <v>129100</v>
      </c>
      <c r="BO56" s="592">
        <v>129100</v>
      </c>
      <c r="BP56" s="592">
        <v>129100</v>
      </c>
      <c r="BQ56" s="592">
        <v>10750</v>
      </c>
      <c r="BR56" s="592">
        <v>10750</v>
      </c>
      <c r="BS56" s="592">
        <v>10750</v>
      </c>
      <c r="BT56" s="592">
        <v>0</v>
      </c>
      <c r="BU56" s="596"/>
      <c r="BV56" s="596"/>
      <c r="BW56" s="817">
        <v>0</v>
      </c>
      <c r="BX56" s="596"/>
      <c r="BY56" s="596"/>
      <c r="BZ56" s="777">
        <v>0.17219999999999999</v>
      </c>
      <c r="CA56" s="408">
        <v>93300</v>
      </c>
      <c r="CB56" s="470">
        <v>7.0699999999999999E-2</v>
      </c>
      <c r="CC56" s="776">
        <v>57300</v>
      </c>
    </row>
    <row r="57" spans="1:81">
      <c r="A57" s="582">
        <v>13073023</v>
      </c>
      <c r="B57" s="582">
        <v>5356</v>
      </c>
      <c r="C57" s="582" t="s">
        <v>78</v>
      </c>
      <c r="D57" s="592">
        <v>689</v>
      </c>
      <c r="E57" s="608">
        <v>-71000</v>
      </c>
      <c r="F57" s="599"/>
      <c r="G57" s="817">
        <v>71000</v>
      </c>
      <c r="H57" s="665">
        <v>20500</v>
      </c>
      <c r="I57" s="665">
        <v>-91500</v>
      </c>
      <c r="J57" s="676">
        <v>0</v>
      </c>
      <c r="K57" s="665">
        <v>-1006599</v>
      </c>
      <c r="L57" s="681">
        <v>0</v>
      </c>
      <c r="M57" s="665">
        <v>-13297027</v>
      </c>
      <c r="N57" s="681">
        <v>0</v>
      </c>
      <c r="O57" s="500">
        <v>-141100</v>
      </c>
      <c r="P57" s="692"/>
      <c r="Q57" s="819">
        <v>141100</v>
      </c>
      <c r="R57" s="677">
        <v>0</v>
      </c>
      <c r="S57" s="692">
        <v>-1006599</v>
      </c>
      <c r="T57" s="819">
        <v>0</v>
      </c>
      <c r="U57" s="681">
        <v>0</v>
      </c>
      <c r="V57" s="681">
        <v>0</v>
      </c>
      <c r="W57" s="599">
        <v>-1543099</v>
      </c>
      <c r="X57" s="599"/>
      <c r="Y57" s="599"/>
      <c r="Z57" s="599"/>
      <c r="AA57" s="677">
        <v>1</v>
      </c>
      <c r="AB57" s="599"/>
      <c r="AC57" s="599"/>
      <c r="AD57" s="599"/>
      <c r="AE57" s="599"/>
      <c r="AF57" s="597"/>
      <c r="AG57" s="597"/>
      <c r="AH57" s="597"/>
      <c r="AI57" s="597"/>
      <c r="AJ57" s="597"/>
      <c r="AK57" s="599"/>
      <c r="AL57" s="690">
        <v>3</v>
      </c>
      <c r="AM57" s="608">
        <v>14000</v>
      </c>
      <c r="AN57" s="608">
        <v>14000</v>
      </c>
      <c r="AO57" s="608">
        <v>14000</v>
      </c>
      <c r="AP57" s="1043">
        <f t="shared" si="0"/>
        <v>1</v>
      </c>
      <c r="AQ57" s="690">
        <v>4</v>
      </c>
      <c r="AR57" s="608">
        <v>60000</v>
      </c>
      <c r="AS57" s="608">
        <v>60000</v>
      </c>
      <c r="AT57" s="608">
        <v>60000</v>
      </c>
      <c r="AU57" s="1043">
        <f t="shared" si="1"/>
        <v>1</v>
      </c>
      <c r="AV57" s="690">
        <v>3.5</v>
      </c>
      <c r="AW57" s="608">
        <v>25000</v>
      </c>
      <c r="AX57" s="608">
        <v>25000</v>
      </c>
      <c r="AY57" s="608">
        <v>25000</v>
      </c>
      <c r="AZ57" s="608">
        <v>2500</v>
      </c>
      <c r="BA57" s="608">
        <v>2500</v>
      </c>
      <c r="BB57" s="608">
        <v>2500</v>
      </c>
      <c r="BC57" s="1043">
        <f t="shared" si="2"/>
        <v>1</v>
      </c>
      <c r="BD57" s="608">
        <v>7000</v>
      </c>
      <c r="BE57" s="599"/>
      <c r="BF57" s="608">
        <v>0</v>
      </c>
      <c r="BG57" s="599"/>
      <c r="BH57" s="608">
        <v>0</v>
      </c>
      <c r="BI57" s="599"/>
      <c r="BJ57" s="599">
        <v>0</v>
      </c>
      <c r="BK57" s="599"/>
      <c r="BL57" s="599">
        <v>0</v>
      </c>
      <c r="BM57" s="599"/>
      <c r="BN57" s="608">
        <v>188900</v>
      </c>
      <c r="BO57" s="608">
        <v>199000</v>
      </c>
      <c r="BP57" s="608">
        <v>209800</v>
      </c>
      <c r="BQ57" s="608">
        <v>9600</v>
      </c>
      <c r="BR57" s="608">
        <v>9500</v>
      </c>
      <c r="BS57" s="608">
        <v>9500</v>
      </c>
      <c r="BT57" s="608">
        <v>0</v>
      </c>
      <c r="BU57" s="599"/>
      <c r="BV57" s="599"/>
      <c r="BW57" s="817">
        <v>0</v>
      </c>
      <c r="BX57" s="599"/>
      <c r="BY57" s="599"/>
      <c r="BZ57" s="1017">
        <v>0.23019500000000001</v>
      </c>
      <c r="CA57" s="408">
        <v>159709.42000000001</v>
      </c>
      <c r="CB57" s="470">
        <v>6.7000000000000002E-3</v>
      </c>
      <c r="CC57" s="776">
        <v>6600</v>
      </c>
    </row>
    <row r="58" spans="1:81">
      <c r="A58" s="582">
        <v>13073090</v>
      </c>
      <c r="B58" s="582">
        <v>5356</v>
      </c>
      <c r="C58" s="582" t="s">
        <v>79</v>
      </c>
      <c r="D58" s="608">
        <v>5149</v>
      </c>
      <c r="E58" s="608">
        <v>-102700</v>
      </c>
      <c r="F58" s="599"/>
      <c r="G58" s="817">
        <v>102700</v>
      </c>
      <c r="H58" s="665">
        <v>63000</v>
      </c>
      <c r="I58" s="665">
        <v>-165700</v>
      </c>
      <c r="J58" s="676">
        <v>0</v>
      </c>
      <c r="K58" s="665">
        <v>1141633.01</v>
      </c>
      <c r="L58" s="681">
        <v>1</v>
      </c>
      <c r="M58" s="665">
        <v>1378733</v>
      </c>
      <c r="N58" s="681">
        <v>1</v>
      </c>
      <c r="O58" s="1041">
        <v>-605500</v>
      </c>
      <c r="P58" s="692"/>
      <c r="Q58" s="819">
        <v>605500</v>
      </c>
      <c r="R58" s="677">
        <v>0</v>
      </c>
      <c r="S58" s="692">
        <v>-1296230</v>
      </c>
      <c r="T58" s="819">
        <v>0</v>
      </c>
      <c r="U58" s="681">
        <v>0</v>
      </c>
      <c r="V58" s="681">
        <v>0</v>
      </c>
      <c r="W58" s="599">
        <v>-1768130</v>
      </c>
      <c r="X58" s="599"/>
      <c r="Y58" s="599"/>
      <c r="Z58" s="599"/>
      <c r="AA58" s="677">
        <v>1</v>
      </c>
      <c r="AB58" s="599"/>
      <c r="AC58" s="599"/>
      <c r="AD58" s="599"/>
      <c r="AE58" s="599"/>
      <c r="AF58" s="597"/>
      <c r="AG58" s="597"/>
      <c r="AH58" s="597"/>
      <c r="AI58" s="597"/>
      <c r="AJ58" s="597"/>
      <c r="AK58" s="599"/>
      <c r="AL58" s="690">
        <v>3.5</v>
      </c>
      <c r="AM58" s="608">
        <v>155000</v>
      </c>
      <c r="AN58" s="608">
        <v>155000</v>
      </c>
      <c r="AO58" s="608">
        <v>155000</v>
      </c>
      <c r="AP58" s="1043">
        <f t="shared" si="0"/>
        <v>0</v>
      </c>
      <c r="AQ58" s="690">
        <v>4</v>
      </c>
      <c r="AR58" s="608">
        <v>525000</v>
      </c>
      <c r="AS58" s="608">
        <v>525000</v>
      </c>
      <c r="AT58" s="608">
        <v>525000</v>
      </c>
      <c r="AU58" s="1043">
        <f t="shared" si="1"/>
        <v>1</v>
      </c>
      <c r="AV58" s="690">
        <v>3.5</v>
      </c>
      <c r="AW58" s="608">
        <v>1000000</v>
      </c>
      <c r="AX58" s="608">
        <v>1000000</v>
      </c>
      <c r="AY58" s="608">
        <v>1000000</v>
      </c>
      <c r="AZ58" s="608">
        <v>100000</v>
      </c>
      <c r="BA58" s="608">
        <v>100000</v>
      </c>
      <c r="BB58" s="608">
        <v>100000</v>
      </c>
      <c r="BC58" s="1043">
        <f t="shared" si="2"/>
        <v>1</v>
      </c>
      <c r="BD58" s="608">
        <v>41500</v>
      </c>
      <c r="BE58" s="599"/>
      <c r="BF58" s="608">
        <v>0</v>
      </c>
      <c r="BG58" s="599"/>
      <c r="BH58" s="608">
        <v>0</v>
      </c>
      <c r="BI58" s="599"/>
      <c r="BJ58" s="599">
        <v>0</v>
      </c>
      <c r="BK58" s="599"/>
      <c r="BL58" s="599">
        <v>0</v>
      </c>
      <c r="BM58" s="599"/>
      <c r="BN58" s="608">
        <v>1666400</v>
      </c>
      <c r="BO58" s="608">
        <v>1755000</v>
      </c>
      <c r="BP58" s="608">
        <v>1850400</v>
      </c>
      <c r="BQ58" s="608">
        <v>106400</v>
      </c>
      <c r="BR58" s="608">
        <v>105500</v>
      </c>
      <c r="BS58" s="608">
        <v>105500</v>
      </c>
      <c r="BT58" s="608">
        <v>0</v>
      </c>
      <c r="BU58" s="599"/>
      <c r="BV58" s="599"/>
      <c r="BW58" s="817">
        <v>0</v>
      </c>
      <c r="BX58" s="599"/>
      <c r="BY58" s="599"/>
      <c r="BZ58" s="1017">
        <v>0.23019500000000001</v>
      </c>
      <c r="CA58" s="408">
        <v>1190701.3500000001</v>
      </c>
      <c r="CB58" s="470">
        <v>1.7999999999999999E-2</v>
      </c>
      <c r="CC58" s="776">
        <v>130600</v>
      </c>
    </row>
    <row r="59" spans="1:81">
      <c r="A59" s="582">
        <v>13073102</v>
      </c>
      <c r="B59" s="582">
        <v>5356</v>
      </c>
      <c r="C59" s="582" t="s">
        <v>80</v>
      </c>
      <c r="D59" s="608">
        <v>1141</v>
      </c>
      <c r="E59" s="608">
        <v>-60500</v>
      </c>
      <c r="F59" s="599"/>
      <c r="G59" s="817">
        <v>60500</v>
      </c>
      <c r="H59" s="665">
        <v>18900</v>
      </c>
      <c r="I59" s="665">
        <v>-79400</v>
      </c>
      <c r="J59" s="676">
        <v>0</v>
      </c>
      <c r="K59" s="665">
        <v>159170</v>
      </c>
      <c r="L59" s="681">
        <v>1</v>
      </c>
      <c r="M59" s="665">
        <v>-215730</v>
      </c>
      <c r="N59" s="681">
        <v>0</v>
      </c>
      <c r="O59" s="1041">
        <v>-276600</v>
      </c>
      <c r="P59" s="692"/>
      <c r="Q59" s="819">
        <v>276600</v>
      </c>
      <c r="R59" s="677">
        <v>0</v>
      </c>
      <c r="S59" s="692">
        <v>-1691215</v>
      </c>
      <c r="T59" s="819">
        <v>0</v>
      </c>
      <c r="U59" s="681">
        <v>0</v>
      </c>
      <c r="V59" s="681">
        <v>0</v>
      </c>
      <c r="W59" s="599">
        <v>-2561015</v>
      </c>
      <c r="X59" s="599"/>
      <c r="Y59" s="599"/>
      <c r="Z59" s="599"/>
      <c r="AA59" s="677">
        <v>1</v>
      </c>
      <c r="AB59" s="599"/>
      <c r="AC59" s="599"/>
      <c r="AD59" s="599"/>
      <c r="AE59" s="599"/>
      <c r="AF59" s="597"/>
      <c r="AG59" s="597"/>
      <c r="AH59" s="597"/>
      <c r="AI59" s="597"/>
      <c r="AJ59" s="597"/>
      <c r="AK59" s="599"/>
      <c r="AL59" s="690">
        <v>3</v>
      </c>
      <c r="AM59" s="608">
        <v>30000</v>
      </c>
      <c r="AN59" s="608">
        <v>30000</v>
      </c>
      <c r="AO59" s="608">
        <v>30000</v>
      </c>
      <c r="AP59" s="1043">
        <f t="shared" si="0"/>
        <v>1</v>
      </c>
      <c r="AQ59" s="690">
        <v>4</v>
      </c>
      <c r="AR59" s="608">
        <v>127500</v>
      </c>
      <c r="AS59" s="608">
        <v>127500</v>
      </c>
      <c r="AT59" s="608">
        <v>127500</v>
      </c>
      <c r="AU59" s="1043">
        <f t="shared" si="1"/>
        <v>1</v>
      </c>
      <c r="AV59" s="690">
        <v>3.5</v>
      </c>
      <c r="AW59" s="608">
        <v>150000</v>
      </c>
      <c r="AX59" s="608">
        <v>150000</v>
      </c>
      <c r="AY59" s="608">
        <v>150000</v>
      </c>
      <c r="AZ59" s="608">
        <v>15000</v>
      </c>
      <c r="BA59" s="608">
        <v>15000</v>
      </c>
      <c r="BB59" s="608">
        <v>15000</v>
      </c>
      <c r="BC59" s="1043">
        <f t="shared" si="2"/>
        <v>1</v>
      </c>
      <c r="BD59" s="608">
        <v>5000</v>
      </c>
      <c r="BE59" s="599"/>
      <c r="BF59" s="608">
        <v>0</v>
      </c>
      <c r="BG59" s="599"/>
      <c r="BH59" s="608">
        <v>0</v>
      </c>
      <c r="BI59" s="599"/>
      <c r="BJ59" s="599">
        <v>0</v>
      </c>
      <c r="BK59" s="599"/>
      <c r="BL59" s="599">
        <v>0</v>
      </c>
      <c r="BM59" s="599"/>
      <c r="BN59" s="608">
        <v>344500</v>
      </c>
      <c r="BO59" s="608">
        <v>362900</v>
      </c>
      <c r="BP59" s="608">
        <v>382600</v>
      </c>
      <c r="BQ59" s="608">
        <v>59100</v>
      </c>
      <c r="BR59" s="608">
        <v>58600</v>
      </c>
      <c r="BS59" s="608">
        <v>58600</v>
      </c>
      <c r="BT59" s="608">
        <v>0</v>
      </c>
      <c r="BU59" s="599"/>
      <c r="BV59" s="599"/>
      <c r="BW59" s="817">
        <v>0</v>
      </c>
      <c r="BX59" s="599"/>
      <c r="BY59" s="599"/>
      <c r="BZ59" s="1017">
        <v>0.23019500000000001</v>
      </c>
      <c r="CA59" s="408">
        <v>259590.63</v>
      </c>
      <c r="CB59" s="470">
        <v>8.6999999999999994E-3</v>
      </c>
      <c r="CC59" s="776">
        <v>16600</v>
      </c>
    </row>
    <row r="60" spans="1:81">
      <c r="A60" s="582">
        <v>13073006</v>
      </c>
      <c r="B60" s="582">
        <v>5357</v>
      </c>
      <c r="C60" s="582" t="s">
        <v>81</v>
      </c>
      <c r="D60" s="592">
        <v>937</v>
      </c>
      <c r="E60" s="1034">
        <v>-17800</v>
      </c>
      <c r="F60" s="808"/>
      <c r="G60" s="802">
        <v>17800</v>
      </c>
      <c r="H60" s="1033">
        <v>69400</v>
      </c>
      <c r="I60" s="1033">
        <v>-87200</v>
      </c>
      <c r="J60" s="676">
        <v>0</v>
      </c>
      <c r="K60" s="665">
        <v>1684968.92</v>
      </c>
      <c r="L60" s="681">
        <v>1</v>
      </c>
      <c r="M60" s="665">
        <v>1982168.92</v>
      </c>
      <c r="N60" s="681">
        <v>1</v>
      </c>
      <c r="O60" s="500">
        <v>-255500</v>
      </c>
      <c r="P60" s="692"/>
      <c r="Q60" s="819">
        <v>255500</v>
      </c>
      <c r="R60" s="677">
        <v>0</v>
      </c>
      <c r="S60" s="692">
        <v>-191655</v>
      </c>
      <c r="T60" s="819">
        <v>0</v>
      </c>
      <c r="U60" s="1037">
        <v>1</v>
      </c>
      <c r="V60" s="681">
        <v>0</v>
      </c>
      <c r="W60" s="599">
        <v>-592754.91</v>
      </c>
      <c r="X60" s="599"/>
      <c r="Y60" s="599"/>
      <c r="Z60" s="599"/>
      <c r="AA60" s="677">
        <v>1</v>
      </c>
      <c r="AB60" s="599"/>
      <c r="AC60" s="599"/>
      <c r="AD60" s="599"/>
      <c r="AE60" s="599"/>
      <c r="AF60" s="599"/>
      <c r="AG60" s="599"/>
      <c r="AH60" s="599"/>
      <c r="AI60" s="599"/>
      <c r="AJ60" s="599"/>
      <c r="AK60" s="599"/>
      <c r="AL60" s="690">
        <v>3</v>
      </c>
      <c r="AM60" s="608">
        <v>300</v>
      </c>
      <c r="AN60" s="608">
        <v>300</v>
      </c>
      <c r="AO60" s="608">
        <v>300</v>
      </c>
      <c r="AP60" s="1043">
        <f t="shared" si="0"/>
        <v>1</v>
      </c>
      <c r="AQ60" s="690">
        <v>3.5</v>
      </c>
      <c r="AR60" s="608">
        <v>240000</v>
      </c>
      <c r="AS60" s="608">
        <v>240000</v>
      </c>
      <c r="AT60" s="608">
        <v>240000</v>
      </c>
      <c r="AU60" s="1043">
        <f t="shared" si="1"/>
        <v>1</v>
      </c>
      <c r="AV60" s="690">
        <v>4</v>
      </c>
      <c r="AW60" s="608">
        <v>410000</v>
      </c>
      <c r="AX60" s="608">
        <v>410000</v>
      </c>
      <c r="AY60" s="608">
        <v>410000</v>
      </c>
      <c r="AZ60" s="608">
        <v>34200</v>
      </c>
      <c r="BA60" s="608">
        <v>34200</v>
      </c>
      <c r="BB60" s="608">
        <v>34200</v>
      </c>
      <c r="BC60" s="1043">
        <f t="shared" si="2"/>
        <v>0</v>
      </c>
      <c r="BD60" s="608">
        <v>1600</v>
      </c>
      <c r="BE60" s="599"/>
      <c r="BF60" s="608">
        <v>0</v>
      </c>
      <c r="BG60" s="599"/>
      <c r="BH60" s="608">
        <v>48000</v>
      </c>
      <c r="BI60" s="599"/>
      <c r="BJ60" s="599"/>
      <c r="BK60" s="599"/>
      <c r="BL60" s="599"/>
      <c r="BM60" s="599"/>
      <c r="BN60" s="608">
        <v>208800</v>
      </c>
      <c r="BO60" s="608">
        <v>208800</v>
      </c>
      <c r="BP60" s="608">
        <v>208800</v>
      </c>
      <c r="BQ60" s="608">
        <v>89900</v>
      </c>
      <c r="BR60" s="608">
        <v>89900</v>
      </c>
      <c r="BS60" s="608">
        <v>89900</v>
      </c>
      <c r="BT60" s="608"/>
      <c r="BU60" s="599"/>
      <c r="BV60" s="599"/>
      <c r="BW60" s="817">
        <v>0</v>
      </c>
      <c r="BX60" s="599"/>
      <c r="BY60" s="599"/>
      <c r="BZ60" s="1061">
        <v>0.12894883886039177</v>
      </c>
      <c r="CA60" s="1062">
        <v>250302.59111190651</v>
      </c>
      <c r="CB60" s="470">
        <v>2.1826000000000002E-2</v>
      </c>
      <c r="CC60" s="776">
        <v>40900</v>
      </c>
    </row>
    <row r="61" spans="1:81" s="1052" customFormat="1">
      <c r="A61" s="750">
        <v>13073026</v>
      </c>
      <c r="B61" s="750">
        <v>5357</v>
      </c>
      <c r="C61" s="750" t="s">
        <v>83</v>
      </c>
      <c r="D61" s="751"/>
      <c r="E61" s="751"/>
      <c r="F61" s="751"/>
      <c r="G61" s="752">
        <v>0</v>
      </c>
      <c r="H61" s="753"/>
      <c r="I61" s="753">
        <v>0</v>
      </c>
      <c r="J61" s="754">
        <v>1</v>
      </c>
      <c r="K61" s="753"/>
      <c r="L61" s="755"/>
      <c r="M61" s="753"/>
      <c r="N61" s="755"/>
      <c r="O61" s="756"/>
      <c r="P61" s="757"/>
      <c r="Q61" s="758">
        <v>0</v>
      </c>
      <c r="R61" s="759">
        <v>1</v>
      </c>
      <c r="S61" s="757"/>
      <c r="T61" s="758">
        <v>0</v>
      </c>
      <c r="U61" s="755"/>
      <c r="V61" s="755"/>
      <c r="W61" s="760"/>
      <c r="X61" s="760"/>
      <c r="Y61" s="760"/>
      <c r="Z61" s="760"/>
      <c r="AA61" s="759">
        <v>1</v>
      </c>
      <c r="AB61" s="751"/>
      <c r="AC61" s="760"/>
      <c r="AD61" s="760"/>
      <c r="AE61" s="760"/>
      <c r="AF61" s="751"/>
      <c r="AG61" s="751"/>
      <c r="AH61" s="751"/>
      <c r="AI61" s="751"/>
      <c r="AJ61" s="751"/>
      <c r="AK61" s="760"/>
      <c r="AL61" s="761"/>
      <c r="AM61" s="751"/>
      <c r="AN61" s="751"/>
      <c r="AO61" s="751"/>
      <c r="AP61" s="751"/>
      <c r="AQ61" s="761"/>
      <c r="AR61" s="751"/>
      <c r="AS61" s="751"/>
      <c r="AT61" s="751"/>
      <c r="AU61" s="751"/>
      <c r="AV61" s="761"/>
      <c r="AW61" s="751"/>
      <c r="AX61" s="751"/>
      <c r="AY61" s="751"/>
      <c r="AZ61" s="751"/>
      <c r="BA61" s="751"/>
      <c r="BB61" s="751"/>
      <c r="BC61" s="751"/>
      <c r="BD61" s="751"/>
      <c r="BE61" s="751"/>
      <c r="BF61" s="751"/>
      <c r="BG61" s="751"/>
      <c r="BH61" s="751"/>
      <c r="BI61" s="751"/>
      <c r="BJ61" s="751"/>
      <c r="BK61" s="751"/>
      <c r="BL61" s="751"/>
      <c r="BM61" s="751"/>
      <c r="BN61" s="751"/>
      <c r="BO61" s="751"/>
      <c r="BP61" s="751"/>
      <c r="BQ61" s="751"/>
      <c r="BR61" s="751"/>
      <c r="BS61" s="751"/>
      <c r="BT61" s="751"/>
      <c r="BU61" s="760"/>
      <c r="BV61" s="760"/>
      <c r="BW61" s="752">
        <v>0</v>
      </c>
      <c r="BX61" s="760"/>
      <c r="BY61" s="760"/>
      <c r="BZ61" s="1049"/>
      <c r="CA61" s="1057"/>
      <c r="CB61" s="1050"/>
      <c r="CC61" s="1051"/>
    </row>
    <row r="62" spans="1:81">
      <c r="A62" s="582">
        <v>13073031</v>
      </c>
      <c r="B62" s="582">
        <v>5357</v>
      </c>
      <c r="C62" s="582" t="s">
        <v>84</v>
      </c>
      <c r="D62" s="608">
        <v>1277</v>
      </c>
      <c r="E62" s="1034">
        <v>-1071700</v>
      </c>
      <c r="F62" s="808"/>
      <c r="G62" s="802">
        <v>1071700</v>
      </c>
      <c r="H62" s="1033">
        <v>33000</v>
      </c>
      <c r="I62" s="1033">
        <v>-1104700</v>
      </c>
      <c r="J62" s="676">
        <v>0</v>
      </c>
      <c r="K62" s="665">
        <v>-387652.45</v>
      </c>
      <c r="L62" s="681">
        <v>0</v>
      </c>
      <c r="M62" s="665">
        <v>-3019947</v>
      </c>
      <c r="N62" s="681">
        <v>0</v>
      </c>
      <c r="O62" s="1041">
        <v>-1248400</v>
      </c>
      <c r="P62" s="692"/>
      <c r="Q62" s="819">
        <v>1248400</v>
      </c>
      <c r="R62" s="677">
        <v>0</v>
      </c>
      <c r="S62" s="692">
        <v>-2651150</v>
      </c>
      <c r="T62" s="819">
        <v>0</v>
      </c>
      <c r="U62" s="681">
        <v>0</v>
      </c>
      <c r="V62" s="681">
        <v>0</v>
      </c>
      <c r="W62" s="599">
        <v>-6802450</v>
      </c>
      <c r="X62" s="599"/>
      <c r="Y62" s="599"/>
      <c r="Z62" s="599"/>
      <c r="AA62" s="677">
        <v>1</v>
      </c>
      <c r="AB62" s="599"/>
      <c r="AC62" s="599"/>
      <c r="AD62" s="599"/>
      <c r="AE62" s="599"/>
      <c r="AF62" s="599"/>
      <c r="AG62" s="599"/>
      <c r="AH62" s="599"/>
      <c r="AI62" s="599"/>
      <c r="AJ62" s="599"/>
      <c r="AK62" s="599"/>
      <c r="AL62" s="690">
        <v>3</v>
      </c>
      <c r="AM62" s="608">
        <v>900</v>
      </c>
      <c r="AN62" s="608">
        <v>900</v>
      </c>
      <c r="AO62" s="608">
        <v>900</v>
      </c>
      <c r="AP62" s="1043">
        <f t="shared" si="0"/>
        <v>1</v>
      </c>
      <c r="AQ62" s="690">
        <v>4</v>
      </c>
      <c r="AR62" s="608">
        <v>310000</v>
      </c>
      <c r="AS62" s="608">
        <v>310000</v>
      </c>
      <c r="AT62" s="608">
        <v>310000</v>
      </c>
      <c r="AU62" s="1043">
        <f t="shared" si="1"/>
        <v>1</v>
      </c>
      <c r="AV62" s="690">
        <v>4</v>
      </c>
      <c r="AW62" s="608">
        <v>300000</v>
      </c>
      <c r="AX62" s="608">
        <v>300000</v>
      </c>
      <c r="AY62" s="608">
        <v>300000</v>
      </c>
      <c r="AZ62" s="608">
        <v>26300</v>
      </c>
      <c r="BA62" s="608">
        <v>26300</v>
      </c>
      <c r="BB62" s="608">
        <v>17500</v>
      </c>
      <c r="BC62" s="1043">
        <f t="shared" si="2"/>
        <v>0</v>
      </c>
      <c r="BD62" s="608">
        <v>4200</v>
      </c>
      <c r="BE62" s="599"/>
      <c r="BF62" s="608">
        <v>0</v>
      </c>
      <c r="BG62" s="599"/>
      <c r="BH62" s="608">
        <v>30000</v>
      </c>
      <c r="BI62" s="599"/>
      <c r="BJ62" s="599"/>
      <c r="BK62" s="599"/>
      <c r="BL62" s="599"/>
      <c r="BM62" s="599"/>
      <c r="BN62" s="608">
        <v>310500</v>
      </c>
      <c r="BO62" s="608">
        <v>310500</v>
      </c>
      <c r="BP62" s="608">
        <v>310500</v>
      </c>
      <c r="BQ62" s="608">
        <v>187600</v>
      </c>
      <c r="BR62" s="608">
        <v>187600</v>
      </c>
      <c r="BS62" s="608">
        <v>187600</v>
      </c>
      <c r="BT62" s="608"/>
      <c r="BU62" s="599"/>
      <c r="BV62" s="599"/>
      <c r="BW62" s="817">
        <v>0</v>
      </c>
      <c r="BX62" s="599"/>
      <c r="BY62" s="599"/>
      <c r="BZ62" s="1063">
        <v>0.20870679063449898</v>
      </c>
      <c r="CA62" s="408">
        <v>405120.75130062603</v>
      </c>
      <c r="CB62" s="470">
        <v>2.9780999999999998E-2</v>
      </c>
      <c r="CC62" s="776">
        <v>94900</v>
      </c>
    </row>
    <row r="63" spans="1:81">
      <c r="A63" s="582">
        <v>13073048</v>
      </c>
      <c r="B63" s="582">
        <v>5357</v>
      </c>
      <c r="C63" s="582" t="s">
        <v>85</v>
      </c>
      <c r="D63" s="608">
        <v>442</v>
      </c>
      <c r="E63" s="608">
        <v>-119800</v>
      </c>
      <c r="F63" s="599"/>
      <c r="G63" s="817">
        <v>119800</v>
      </c>
      <c r="H63" s="665">
        <v>7300</v>
      </c>
      <c r="I63" s="665">
        <v>-127100</v>
      </c>
      <c r="J63" s="676">
        <v>0</v>
      </c>
      <c r="K63" s="665">
        <v>3291.95</v>
      </c>
      <c r="L63" s="681">
        <v>0</v>
      </c>
      <c r="M63" s="665">
        <v>-47500</v>
      </c>
      <c r="N63" s="681">
        <v>0</v>
      </c>
      <c r="O63" s="500">
        <v>-205800</v>
      </c>
      <c r="P63" s="692"/>
      <c r="Q63" s="819">
        <v>205800</v>
      </c>
      <c r="R63" s="677">
        <v>0</v>
      </c>
      <c r="S63" s="692">
        <v>-1601987.22</v>
      </c>
      <c r="T63" s="819">
        <v>0</v>
      </c>
      <c r="U63" s="681">
        <v>0</v>
      </c>
      <c r="V63" s="681">
        <v>0</v>
      </c>
      <c r="W63" s="599">
        <v>-2159887</v>
      </c>
      <c r="X63" s="599"/>
      <c r="Y63" s="599"/>
      <c r="Z63" s="599"/>
      <c r="AA63" s="677">
        <v>1</v>
      </c>
      <c r="AB63" s="599"/>
      <c r="AC63" s="599"/>
      <c r="AD63" s="599"/>
      <c r="AE63" s="599"/>
      <c r="AF63" s="599"/>
      <c r="AG63" s="599"/>
      <c r="AH63" s="599"/>
      <c r="AI63" s="599"/>
      <c r="AJ63" s="599"/>
      <c r="AK63" s="599"/>
      <c r="AL63" s="690">
        <v>3.5</v>
      </c>
      <c r="AM63" s="608">
        <v>10000</v>
      </c>
      <c r="AN63" s="608">
        <v>10000</v>
      </c>
      <c r="AO63" s="608">
        <v>10000</v>
      </c>
      <c r="AP63" s="1043">
        <f t="shared" si="0"/>
        <v>0</v>
      </c>
      <c r="AQ63" s="690">
        <v>4</v>
      </c>
      <c r="AR63" s="608">
        <v>50000</v>
      </c>
      <c r="AS63" s="608">
        <v>50000</v>
      </c>
      <c r="AT63" s="608">
        <v>50000</v>
      </c>
      <c r="AU63" s="1043">
        <f t="shared" si="1"/>
        <v>1</v>
      </c>
      <c r="AV63" s="690">
        <v>4</v>
      </c>
      <c r="AW63" s="608">
        <v>12900</v>
      </c>
      <c r="AX63" s="608">
        <v>25000</v>
      </c>
      <c r="AY63" s="608">
        <v>25000</v>
      </c>
      <c r="AZ63" s="608">
        <v>1200</v>
      </c>
      <c r="BA63" s="608">
        <v>2200</v>
      </c>
      <c r="BB63" s="608">
        <v>2200</v>
      </c>
      <c r="BC63" s="1043">
        <f t="shared" si="2"/>
        <v>0</v>
      </c>
      <c r="BD63" s="608">
        <v>1200</v>
      </c>
      <c r="BE63" s="599"/>
      <c r="BF63" s="608">
        <v>0</v>
      </c>
      <c r="BG63" s="599"/>
      <c r="BH63" s="608">
        <v>23000</v>
      </c>
      <c r="BI63" s="599"/>
      <c r="BJ63" s="599">
        <v>5300</v>
      </c>
      <c r="BK63" s="599"/>
      <c r="BL63" s="599">
        <v>45000</v>
      </c>
      <c r="BM63" s="599"/>
      <c r="BN63" s="608">
        <v>90600</v>
      </c>
      <c r="BO63" s="608">
        <v>90600</v>
      </c>
      <c r="BP63" s="608">
        <v>90600</v>
      </c>
      <c r="BQ63" s="608">
        <v>6400</v>
      </c>
      <c r="BR63" s="608">
        <v>6400</v>
      </c>
      <c r="BS63" s="608">
        <v>6400</v>
      </c>
      <c r="BT63" s="608"/>
      <c r="BU63" s="599"/>
      <c r="BV63" s="599"/>
      <c r="BW63" s="817">
        <v>0</v>
      </c>
      <c r="BX63" s="599"/>
      <c r="BY63" s="599"/>
      <c r="BZ63" s="1061">
        <v>5.4242114564705866E-2</v>
      </c>
      <c r="CA63" s="1062">
        <v>105289.36858155057</v>
      </c>
      <c r="CB63" s="470">
        <v>3.9620000000000002E-3</v>
      </c>
      <c r="CC63" s="776">
        <v>3800</v>
      </c>
    </row>
    <row r="64" spans="1:81" s="1056" customFormat="1">
      <c r="A64" s="762">
        <v>13073056</v>
      </c>
      <c r="B64" s="762">
        <v>5357</v>
      </c>
      <c r="C64" s="762" t="s">
        <v>86</v>
      </c>
      <c r="D64" s="763"/>
      <c r="E64" s="763"/>
      <c r="F64" s="763"/>
      <c r="G64" s="764">
        <v>0</v>
      </c>
      <c r="H64" s="765"/>
      <c r="I64" s="765">
        <v>0</v>
      </c>
      <c r="J64" s="766">
        <v>1</v>
      </c>
      <c r="K64" s="765"/>
      <c r="L64" s="767"/>
      <c r="M64" s="765"/>
      <c r="N64" s="767"/>
      <c r="O64" s="768"/>
      <c r="P64" s="769"/>
      <c r="Q64" s="770">
        <v>0</v>
      </c>
      <c r="R64" s="771">
        <v>1</v>
      </c>
      <c r="S64" s="769"/>
      <c r="T64" s="770">
        <v>0</v>
      </c>
      <c r="U64" s="767"/>
      <c r="V64" s="767"/>
      <c r="W64" s="772"/>
      <c r="X64" s="772"/>
      <c r="Y64" s="772"/>
      <c r="Z64" s="772"/>
      <c r="AA64" s="771">
        <v>1</v>
      </c>
      <c r="AB64" s="763"/>
      <c r="AC64" s="772"/>
      <c r="AD64" s="772"/>
      <c r="AE64" s="772"/>
      <c r="AF64" s="763"/>
      <c r="AG64" s="763"/>
      <c r="AH64" s="763"/>
      <c r="AI64" s="763"/>
      <c r="AJ64" s="763"/>
      <c r="AK64" s="772"/>
      <c r="AL64" s="773"/>
      <c r="AM64" s="763"/>
      <c r="AN64" s="763"/>
      <c r="AO64" s="763"/>
      <c r="AP64" s="751"/>
      <c r="AQ64" s="773"/>
      <c r="AR64" s="763"/>
      <c r="AS64" s="763"/>
      <c r="AT64" s="763"/>
      <c r="AU64" s="751"/>
      <c r="AV64" s="773"/>
      <c r="AW64" s="763"/>
      <c r="AX64" s="763"/>
      <c r="AY64" s="763"/>
      <c r="AZ64" s="763"/>
      <c r="BA64" s="763"/>
      <c r="BB64" s="763"/>
      <c r="BC64" s="751"/>
      <c r="BD64" s="763"/>
      <c r="BE64" s="763"/>
      <c r="BF64" s="763"/>
      <c r="BG64" s="763"/>
      <c r="BH64" s="763"/>
      <c r="BI64" s="763"/>
      <c r="BJ64" s="763"/>
      <c r="BK64" s="763"/>
      <c r="BL64" s="763"/>
      <c r="BM64" s="763"/>
      <c r="BN64" s="763"/>
      <c r="BO64" s="763"/>
      <c r="BP64" s="763"/>
      <c r="BQ64" s="763"/>
      <c r="BR64" s="763"/>
      <c r="BS64" s="763"/>
      <c r="BT64" s="763"/>
      <c r="BU64" s="772"/>
      <c r="BV64" s="772"/>
      <c r="BW64" s="764">
        <v>0</v>
      </c>
      <c r="BX64" s="772"/>
      <c r="BY64" s="772"/>
      <c r="BZ64" s="1053"/>
      <c r="CA64" s="1058"/>
      <c r="CB64" s="1054"/>
      <c r="CC64" s="1055"/>
    </row>
    <row r="65" spans="1:81">
      <c r="A65" s="582">
        <v>13073084</v>
      </c>
      <c r="B65" s="582">
        <v>5357</v>
      </c>
      <c r="C65" s="582" t="s">
        <v>87</v>
      </c>
      <c r="D65" s="608">
        <v>2631</v>
      </c>
      <c r="E65" s="608">
        <v>-53600</v>
      </c>
      <c r="F65" s="599"/>
      <c r="G65" s="817">
        <v>53600</v>
      </c>
      <c r="H65" s="665">
        <v>139200</v>
      </c>
      <c r="I65" s="665">
        <v>-192800</v>
      </c>
      <c r="J65" s="676">
        <v>0</v>
      </c>
      <c r="K65" s="665">
        <v>-4379544</v>
      </c>
      <c r="L65" s="681">
        <v>0</v>
      </c>
      <c r="M65" s="665">
        <v>-4931344</v>
      </c>
      <c r="N65" s="681">
        <v>0</v>
      </c>
      <c r="O65" s="500">
        <v>-408600</v>
      </c>
      <c r="P65" s="692"/>
      <c r="Q65" s="819">
        <v>408600</v>
      </c>
      <c r="R65" s="677">
        <v>0</v>
      </c>
      <c r="S65" s="692">
        <v>-516080</v>
      </c>
      <c r="T65" s="819">
        <v>0</v>
      </c>
      <c r="U65" s="681">
        <v>0</v>
      </c>
      <c r="V65" s="681">
        <v>0</v>
      </c>
      <c r="W65" s="599">
        <v>-6460880</v>
      </c>
      <c r="X65" s="599"/>
      <c r="Y65" s="599"/>
      <c r="Z65" s="599"/>
      <c r="AA65" s="677">
        <v>1</v>
      </c>
      <c r="AB65" s="599"/>
      <c r="AC65" s="599"/>
      <c r="AD65" s="599"/>
      <c r="AE65" s="599"/>
      <c r="AF65" s="599"/>
      <c r="AG65" s="599"/>
      <c r="AH65" s="599"/>
      <c r="AI65" s="599"/>
      <c r="AJ65" s="599"/>
      <c r="AK65" s="599"/>
      <c r="AL65" s="690">
        <v>4</v>
      </c>
      <c r="AM65" s="608">
        <v>6500</v>
      </c>
      <c r="AN65" s="608">
        <v>6500</v>
      </c>
      <c r="AO65" s="608">
        <v>6500</v>
      </c>
      <c r="AP65" s="1043">
        <f t="shared" si="0"/>
        <v>0</v>
      </c>
      <c r="AQ65" s="690">
        <v>4</v>
      </c>
      <c r="AR65" s="608">
        <v>540000</v>
      </c>
      <c r="AS65" s="608">
        <v>540000</v>
      </c>
      <c r="AT65" s="608">
        <v>540000</v>
      </c>
      <c r="AU65" s="1043">
        <f t="shared" si="1"/>
        <v>1</v>
      </c>
      <c r="AV65" s="690">
        <v>4</v>
      </c>
      <c r="AW65" s="608">
        <v>1100000</v>
      </c>
      <c r="AX65" s="608">
        <v>1100000</v>
      </c>
      <c r="AY65" s="608">
        <v>1100000</v>
      </c>
      <c r="AZ65" s="608">
        <v>96300</v>
      </c>
      <c r="BA65" s="608">
        <v>96300</v>
      </c>
      <c r="BB65" s="608">
        <v>96300</v>
      </c>
      <c r="BC65" s="1043">
        <f t="shared" si="2"/>
        <v>0</v>
      </c>
      <c r="BD65" s="608">
        <v>7000</v>
      </c>
      <c r="BE65" s="599"/>
      <c r="BF65" s="608">
        <v>800</v>
      </c>
      <c r="BG65" s="599"/>
      <c r="BH65" s="608">
        <v>50000</v>
      </c>
      <c r="BI65" s="599"/>
      <c r="BJ65" s="599"/>
      <c r="BK65" s="599"/>
      <c r="BL65" s="599"/>
      <c r="BM65" s="599"/>
      <c r="BN65" s="608">
        <v>583000</v>
      </c>
      <c r="BO65" s="608">
        <v>583000</v>
      </c>
      <c r="BP65" s="608">
        <v>583000</v>
      </c>
      <c r="BQ65" s="608">
        <v>246900</v>
      </c>
      <c r="BR65" s="608">
        <v>246900</v>
      </c>
      <c r="BS65" s="608">
        <v>246900</v>
      </c>
      <c r="BT65" s="608"/>
      <c r="BU65" s="599"/>
      <c r="BV65" s="599"/>
      <c r="BW65" s="817">
        <v>0</v>
      </c>
      <c r="BX65" s="599"/>
      <c r="BY65" s="599"/>
      <c r="BZ65" s="1061">
        <v>0.35673147016943385</v>
      </c>
      <c r="CA65" s="1062">
        <v>692451.45674588811</v>
      </c>
      <c r="CB65" s="470">
        <v>2.3997000000000001E-2</v>
      </c>
      <c r="CC65" s="776">
        <v>142000</v>
      </c>
    </row>
    <row r="66" spans="1:81" s="1056" customFormat="1">
      <c r="A66" s="762">
        <v>13073091</v>
      </c>
      <c r="B66" s="762">
        <v>5357</v>
      </c>
      <c r="C66" s="762" t="s">
        <v>88</v>
      </c>
      <c r="D66" s="763"/>
      <c r="E66" s="763"/>
      <c r="F66" s="763"/>
      <c r="G66" s="764">
        <v>0</v>
      </c>
      <c r="H66" s="765"/>
      <c r="I66" s="765">
        <v>0</v>
      </c>
      <c r="J66" s="766">
        <v>1</v>
      </c>
      <c r="K66" s="765"/>
      <c r="L66" s="767"/>
      <c r="M66" s="765"/>
      <c r="N66" s="767"/>
      <c r="O66" s="768"/>
      <c r="P66" s="769"/>
      <c r="Q66" s="770">
        <v>0</v>
      </c>
      <c r="R66" s="771">
        <v>1</v>
      </c>
      <c r="S66" s="769"/>
      <c r="T66" s="770">
        <v>0</v>
      </c>
      <c r="U66" s="767"/>
      <c r="V66" s="767"/>
      <c r="W66" s="772"/>
      <c r="X66" s="772"/>
      <c r="Y66" s="772"/>
      <c r="Z66" s="772"/>
      <c r="AA66" s="771">
        <v>1</v>
      </c>
      <c r="AB66" s="763"/>
      <c r="AC66" s="772"/>
      <c r="AD66" s="772"/>
      <c r="AE66" s="772"/>
      <c r="AF66" s="763"/>
      <c r="AG66" s="763"/>
      <c r="AH66" s="763"/>
      <c r="AI66" s="763"/>
      <c r="AJ66" s="763"/>
      <c r="AK66" s="772"/>
      <c r="AL66" s="773"/>
      <c r="AM66" s="763"/>
      <c r="AN66" s="763"/>
      <c r="AO66" s="763"/>
      <c r="AP66" s="751"/>
      <c r="AQ66" s="773"/>
      <c r="AR66" s="763"/>
      <c r="AS66" s="763"/>
      <c r="AT66" s="763"/>
      <c r="AU66" s="751"/>
      <c r="AV66" s="773"/>
      <c r="AW66" s="763"/>
      <c r="AX66" s="763"/>
      <c r="AY66" s="763"/>
      <c r="AZ66" s="763"/>
      <c r="BA66" s="763"/>
      <c r="BB66" s="763"/>
      <c r="BC66" s="751"/>
      <c r="BD66" s="763"/>
      <c r="BE66" s="763"/>
      <c r="BF66" s="763"/>
      <c r="BG66" s="763"/>
      <c r="BH66" s="763"/>
      <c r="BI66" s="763"/>
      <c r="BJ66" s="763"/>
      <c r="BK66" s="763"/>
      <c r="BL66" s="763"/>
      <c r="BM66" s="763"/>
      <c r="BN66" s="763"/>
      <c r="BO66" s="763"/>
      <c r="BP66" s="763"/>
      <c r="BQ66" s="763"/>
      <c r="BR66" s="763"/>
      <c r="BS66" s="763"/>
      <c r="BT66" s="763"/>
      <c r="BU66" s="772"/>
      <c r="BV66" s="772"/>
      <c r="BW66" s="764">
        <v>0</v>
      </c>
      <c r="BX66" s="772"/>
      <c r="BY66" s="772"/>
      <c r="BZ66" s="1053"/>
      <c r="CA66" s="1058"/>
      <c r="CB66" s="1054"/>
      <c r="CC66" s="1055"/>
    </row>
    <row r="67" spans="1:81">
      <c r="A67" s="582">
        <v>13073106</v>
      </c>
      <c r="B67" s="582">
        <v>5357</v>
      </c>
      <c r="C67" s="582" t="s">
        <v>89</v>
      </c>
      <c r="D67" s="608">
        <v>682</v>
      </c>
      <c r="E67" s="608">
        <v>-40000</v>
      </c>
      <c r="F67" s="599"/>
      <c r="G67" s="817">
        <v>40000</v>
      </c>
      <c r="H67" s="665">
        <v>27800</v>
      </c>
      <c r="I67" s="665">
        <v>-67800</v>
      </c>
      <c r="J67" s="676">
        <v>0</v>
      </c>
      <c r="K67" s="665">
        <v>-87321.95</v>
      </c>
      <c r="L67" s="681">
        <v>0</v>
      </c>
      <c r="M67" s="665">
        <v>-214121.95</v>
      </c>
      <c r="N67" s="681">
        <v>0</v>
      </c>
      <c r="O67" s="500">
        <v>373400</v>
      </c>
      <c r="P67" s="692"/>
      <c r="Q67" s="819">
        <v>-373400</v>
      </c>
      <c r="R67" s="677">
        <v>1</v>
      </c>
      <c r="S67" s="692">
        <v>-899523.6</v>
      </c>
      <c r="T67" s="819">
        <v>0</v>
      </c>
      <c r="U67" s="1037">
        <v>1</v>
      </c>
      <c r="V67" s="681">
        <v>0</v>
      </c>
      <c r="W67" s="599">
        <v>-896012.6</v>
      </c>
      <c r="X67" s="599"/>
      <c r="Y67" s="599"/>
      <c r="Z67" s="599"/>
      <c r="AA67" s="677">
        <v>1</v>
      </c>
      <c r="AB67" s="599"/>
      <c r="AC67" s="599"/>
      <c r="AD67" s="599"/>
      <c r="AE67" s="599"/>
      <c r="AF67" s="599"/>
      <c r="AG67" s="599"/>
      <c r="AH67" s="599"/>
      <c r="AI67" s="599"/>
      <c r="AJ67" s="599"/>
      <c r="AK67" s="599"/>
      <c r="AL67" s="690">
        <v>3</v>
      </c>
      <c r="AM67" s="608">
        <v>12300</v>
      </c>
      <c r="AN67" s="608">
        <v>12300</v>
      </c>
      <c r="AO67" s="608">
        <v>12300</v>
      </c>
      <c r="AP67" s="1043">
        <f t="shared" si="0"/>
        <v>1</v>
      </c>
      <c r="AQ67" s="690">
        <v>3.75</v>
      </c>
      <c r="AR67" s="608">
        <v>65000</v>
      </c>
      <c r="AS67" s="608">
        <v>65000</v>
      </c>
      <c r="AT67" s="608">
        <v>65000</v>
      </c>
      <c r="AU67" s="1043">
        <f t="shared" si="1"/>
        <v>1</v>
      </c>
      <c r="AV67" s="690">
        <v>3.5</v>
      </c>
      <c r="AW67" s="608">
        <v>260000</v>
      </c>
      <c r="AX67" s="608">
        <v>260000</v>
      </c>
      <c r="AY67" s="608">
        <v>260000</v>
      </c>
      <c r="AZ67" s="608">
        <v>26000</v>
      </c>
      <c r="BA67" s="608">
        <v>26000</v>
      </c>
      <c r="BB67" s="608">
        <v>26000</v>
      </c>
      <c r="BC67" s="1043">
        <f t="shared" si="2"/>
        <v>1</v>
      </c>
      <c r="BD67" s="608">
        <v>3800</v>
      </c>
      <c r="BE67" s="599"/>
      <c r="BF67" s="608">
        <v>0</v>
      </c>
      <c r="BG67" s="599"/>
      <c r="BH67" s="608">
        <v>14000</v>
      </c>
      <c r="BI67" s="599"/>
      <c r="BJ67" s="599"/>
      <c r="BK67" s="599"/>
      <c r="BL67" s="599"/>
      <c r="BM67" s="599"/>
      <c r="BN67" s="608">
        <v>166000</v>
      </c>
      <c r="BO67" s="608">
        <v>166000</v>
      </c>
      <c r="BP67" s="608">
        <v>166000</v>
      </c>
      <c r="BQ67" s="608">
        <v>26500</v>
      </c>
      <c r="BR67" s="608">
        <v>26500</v>
      </c>
      <c r="BS67" s="608">
        <v>26500</v>
      </c>
      <c r="BT67" s="608"/>
      <c r="BU67" s="599"/>
      <c r="BV67" s="599"/>
      <c r="BW67" s="817">
        <v>0</v>
      </c>
      <c r="BX67" s="599"/>
      <c r="BY67" s="599"/>
      <c r="BZ67" s="1061">
        <v>8.2149402634052945E-2</v>
      </c>
      <c r="CA67" s="1062">
        <v>159460.20545296019</v>
      </c>
      <c r="CB67" s="470">
        <v>1.0232E-2</v>
      </c>
      <c r="CC67" s="776">
        <v>13700</v>
      </c>
    </row>
    <row r="68" spans="1:81">
      <c r="A68" s="582">
        <v>13073107</v>
      </c>
      <c r="B68" s="582">
        <v>5357</v>
      </c>
      <c r="C68" s="582" t="s">
        <v>358</v>
      </c>
      <c r="D68" s="608">
        <v>1360</v>
      </c>
      <c r="E68" s="592">
        <v>5100</v>
      </c>
      <c r="F68" s="596"/>
      <c r="G68" s="817">
        <v>-5100</v>
      </c>
      <c r="H68" s="665">
        <v>8500</v>
      </c>
      <c r="I68" s="665">
        <v>-3400</v>
      </c>
      <c r="J68" s="676">
        <v>0</v>
      </c>
      <c r="K68" s="665">
        <v>2417240</v>
      </c>
      <c r="L68" s="1037">
        <v>0</v>
      </c>
      <c r="M68" s="665">
        <v>2790440</v>
      </c>
      <c r="N68" s="681">
        <v>1</v>
      </c>
      <c r="O68" s="1041">
        <v>-241300</v>
      </c>
      <c r="P68" s="692"/>
      <c r="Q68" s="819">
        <v>241300</v>
      </c>
      <c r="R68" s="677">
        <v>0</v>
      </c>
      <c r="S68" s="692">
        <v>50427</v>
      </c>
      <c r="T68" s="819">
        <v>0</v>
      </c>
      <c r="U68" s="1037">
        <v>1</v>
      </c>
      <c r="V68" s="681">
        <v>0</v>
      </c>
      <c r="W68" s="599">
        <v>-302526.65999999997</v>
      </c>
      <c r="X68" s="599"/>
      <c r="Y68" s="599"/>
      <c r="Z68" s="599"/>
      <c r="AA68" s="677">
        <v>1</v>
      </c>
      <c r="AB68" s="599"/>
      <c r="AC68" s="599"/>
      <c r="AD68" s="599"/>
      <c r="AE68" s="599"/>
      <c r="AF68" s="597"/>
      <c r="AG68" s="597"/>
      <c r="AH68" s="597"/>
      <c r="AI68" s="597"/>
      <c r="AJ68" s="597"/>
      <c r="AK68" s="599"/>
      <c r="AL68" s="690">
        <v>3.7</v>
      </c>
      <c r="AM68" s="608">
        <v>8900</v>
      </c>
      <c r="AN68" s="608">
        <v>8900</v>
      </c>
      <c r="AO68" s="608">
        <v>8900</v>
      </c>
      <c r="AP68" s="1043">
        <f t="shared" si="0"/>
        <v>0</v>
      </c>
      <c r="AQ68" s="690">
        <v>4.0999999999999996</v>
      </c>
      <c r="AR68" s="608">
        <v>298000</v>
      </c>
      <c r="AS68" s="608">
        <v>298000</v>
      </c>
      <c r="AT68" s="608">
        <v>298000</v>
      </c>
      <c r="AU68" s="1043">
        <f t="shared" si="1"/>
        <v>1</v>
      </c>
      <c r="AV68" s="690">
        <v>3.7</v>
      </c>
      <c r="AW68" s="608">
        <v>300000</v>
      </c>
      <c r="AX68" s="608">
        <v>300000</v>
      </c>
      <c r="AY68" s="608">
        <v>300000</v>
      </c>
      <c r="AZ68" s="608">
        <v>28400</v>
      </c>
      <c r="BA68" s="608">
        <v>28400</v>
      </c>
      <c r="BB68" s="608">
        <v>28400</v>
      </c>
      <c r="BC68" s="1043">
        <f t="shared" si="2"/>
        <v>1</v>
      </c>
      <c r="BD68" s="608">
        <v>4000</v>
      </c>
      <c r="BE68" s="599"/>
      <c r="BF68" s="608">
        <v>0</v>
      </c>
      <c r="BG68" s="599"/>
      <c r="BH68" s="608">
        <v>80000</v>
      </c>
      <c r="BI68" s="599"/>
      <c r="BJ68" s="599"/>
      <c r="BK68" s="599"/>
      <c r="BL68" s="599"/>
      <c r="BM68" s="599"/>
      <c r="BN68" s="608">
        <v>343500</v>
      </c>
      <c r="BO68" s="608">
        <v>343500</v>
      </c>
      <c r="BP68" s="608">
        <v>343500</v>
      </c>
      <c r="BQ68" s="608">
        <v>60500</v>
      </c>
      <c r="BR68" s="608">
        <v>60500</v>
      </c>
      <c r="BS68" s="608">
        <v>60500</v>
      </c>
      <c r="BT68" s="608"/>
      <c r="BU68" s="599"/>
      <c r="BV68" s="599"/>
      <c r="BW68" s="817">
        <v>0</v>
      </c>
      <c r="BX68" s="599"/>
      <c r="BY68" s="599"/>
      <c r="BZ68" s="1061">
        <v>0.16922138313691665</v>
      </c>
      <c r="CA68" s="1062">
        <v>328475.62680706894</v>
      </c>
      <c r="CB68" s="470">
        <v>4.3810000000000003E-3</v>
      </c>
      <c r="CC68" s="776">
        <v>11800</v>
      </c>
    </row>
    <row r="69" spans="1:81">
      <c r="A69" s="582">
        <v>13073036</v>
      </c>
      <c r="B69" s="582">
        <v>5358</v>
      </c>
      <c r="C69" s="582" t="s">
        <v>90</v>
      </c>
      <c r="D69" s="592">
        <v>309</v>
      </c>
      <c r="E69" s="592">
        <v>-128100</v>
      </c>
      <c r="F69" s="596"/>
      <c r="G69" s="817">
        <v>128100</v>
      </c>
      <c r="H69" s="665">
        <v>0</v>
      </c>
      <c r="I69" s="665">
        <v>-128100</v>
      </c>
      <c r="J69" s="676">
        <v>0</v>
      </c>
      <c r="K69" s="665">
        <v>-128100</v>
      </c>
      <c r="L69" s="678">
        <v>0</v>
      </c>
      <c r="M69" s="665">
        <v>82618</v>
      </c>
      <c r="N69" s="678">
        <v>1</v>
      </c>
      <c r="O69" s="547">
        <v>-43300</v>
      </c>
      <c r="P69" s="549"/>
      <c r="Q69" s="819">
        <v>43300</v>
      </c>
      <c r="R69" s="677">
        <v>0</v>
      </c>
      <c r="S69" s="549">
        <v>126591</v>
      </c>
      <c r="T69" s="819">
        <v>0</v>
      </c>
      <c r="U69" s="678">
        <v>1</v>
      </c>
      <c r="V69" s="678">
        <v>1</v>
      </c>
      <c r="W69" s="671">
        <v>19891</v>
      </c>
      <c r="X69" s="671"/>
      <c r="Y69" s="671"/>
      <c r="Z69" s="671"/>
      <c r="AA69" s="677">
        <v>1</v>
      </c>
      <c r="AB69" s="671"/>
      <c r="AC69" s="671"/>
      <c r="AD69" s="596"/>
      <c r="AE69" s="596"/>
      <c r="AF69" s="592"/>
      <c r="AG69" s="592"/>
      <c r="AH69" s="592"/>
      <c r="AI69" s="592"/>
      <c r="AJ69" s="592"/>
      <c r="AK69" s="596"/>
      <c r="AL69" s="2">
        <v>3.07</v>
      </c>
      <c r="AM69" s="592">
        <v>19700</v>
      </c>
      <c r="AN69" s="592">
        <v>19700</v>
      </c>
      <c r="AO69" s="592">
        <v>19700</v>
      </c>
      <c r="AP69" s="1043">
        <f t="shared" si="0"/>
        <v>1</v>
      </c>
      <c r="AQ69" s="2">
        <v>3.96</v>
      </c>
      <c r="AR69" s="592">
        <v>27100</v>
      </c>
      <c r="AS69" s="592">
        <v>27100</v>
      </c>
      <c r="AT69" s="592">
        <v>27100</v>
      </c>
      <c r="AU69" s="1043">
        <f t="shared" si="1"/>
        <v>1</v>
      </c>
      <c r="AV69" s="2">
        <v>3.48</v>
      </c>
      <c r="AW69" s="592">
        <v>15000</v>
      </c>
      <c r="AX69" s="592">
        <v>15000</v>
      </c>
      <c r="AY69" s="592">
        <v>15000</v>
      </c>
      <c r="AZ69" s="592">
        <v>1500</v>
      </c>
      <c r="BA69" s="592">
        <v>1500</v>
      </c>
      <c r="BB69" s="592">
        <v>1500</v>
      </c>
      <c r="BC69" s="1043">
        <f t="shared" si="2"/>
        <v>1</v>
      </c>
      <c r="BD69" s="592">
        <v>2100</v>
      </c>
      <c r="BE69" s="596"/>
      <c r="BF69" s="592">
        <v>0</v>
      </c>
      <c r="BG69" s="596"/>
      <c r="BH69" s="592">
        <v>0</v>
      </c>
      <c r="BI69" s="596"/>
      <c r="BJ69" s="596">
        <v>0</v>
      </c>
      <c r="BK69" s="596"/>
      <c r="BL69" s="596">
        <v>0</v>
      </c>
      <c r="BM69" s="596"/>
      <c r="BN69" s="592">
        <v>77200</v>
      </c>
      <c r="BO69" s="592">
        <v>77200</v>
      </c>
      <c r="BP69" s="592">
        <v>77200</v>
      </c>
      <c r="BQ69" s="592">
        <v>3600</v>
      </c>
      <c r="BR69" s="592">
        <v>3600</v>
      </c>
      <c r="BS69" s="592">
        <v>3600</v>
      </c>
      <c r="BT69" s="592">
        <v>0</v>
      </c>
      <c r="BU69" s="596"/>
      <c r="BV69" s="596"/>
      <c r="BW69" s="817">
        <v>0</v>
      </c>
      <c r="BX69" s="596"/>
      <c r="BY69" s="596"/>
      <c r="BZ69" s="1059">
        <v>0.16250000000000001</v>
      </c>
      <c r="CA69" s="408">
        <v>54600</v>
      </c>
      <c r="CB69" s="470">
        <v>2.7713417431192659E-2</v>
      </c>
      <c r="CC69" s="776">
        <v>14499.66</v>
      </c>
    </row>
    <row r="70" spans="1:81">
      <c r="A70" s="582">
        <v>13073041</v>
      </c>
      <c r="B70" s="582">
        <v>5358</v>
      </c>
      <c r="C70" s="582" t="s">
        <v>91</v>
      </c>
      <c r="D70" s="592">
        <v>482</v>
      </c>
      <c r="E70" s="592">
        <v>30600</v>
      </c>
      <c r="F70" s="596"/>
      <c r="G70" s="817">
        <v>-30600</v>
      </c>
      <c r="H70" s="665">
        <v>28600</v>
      </c>
      <c r="I70" s="665">
        <v>2000</v>
      </c>
      <c r="J70" s="676">
        <v>1</v>
      </c>
      <c r="K70" s="665">
        <v>2000</v>
      </c>
      <c r="L70" s="678">
        <v>1</v>
      </c>
      <c r="M70" s="665">
        <v>47080</v>
      </c>
      <c r="N70" s="678">
        <v>1</v>
      </c>
      <c r="O70" s="1041">
        <v>10400</v>
      </c>
      <c r="P70" s="549"/>
      <c r="Q70" s="819">
        <v>-10400</v>
      </c>
      <c r="R70" s="677">
        <v>1</v>
      </c>
      <c r="S70" s="549">
        <v>-498486</v>
      </c>
      <c r="T70" s="819">
        <v>0</v>
      </c>
      <c r="U70" s="678">
        <v>0</v>
      </c>
      <c r="V70" s="678">
        <v>0</v>
      </c>
      <c r="W70" s="671">
        <v>-317986</v>
      </c>
      <c r="X70" s="671"/>
      <c r="Y70" s="671"/>
      <c r="Z70" s="671"/>
      <c r="AA70" s="677">
        <v>1</v>
      </c>
      <c r="AB70" s="671"/>
      <c r="AC70" s="671"/>
      <c r="AD70" s="596"/>
      <c r="AE70" s="596"/>
      <c r="AF70" s="592"/>
      <c r="AG70" s="592"/>
      <c r="AH70" s="592"/>
      <c r="AI70" s="592"/>
      <c r="AJ70" s="592"/>
      <c r="AK70" s="596"/>
      <c r="AL70" s="2">
        <v>3.25</v>
      </c>
      <c r="AM70" s="592">
        <v>19800</v>
      </c>
      <c r="AN70" s="592">
        <v>19800</v>
      </c>
      <c r="AO70" s="592">
        <v>19800</v>
      </c>
      <c r="AP70" s="1043">
        <f t="shared" si="0"/>
        <v>0</v>
      </c>
      <c r="AQ70" s="2">
        <v>4.0999999999999996</v>
      </c>
      <c r="AR70" s="592">
        <v>33900</v>
      </c>
      <c r="AS70" s="592">
        <v>34400</v>
      </c>
      <c r="AT70" s="592">
        <v>34900</v>
      </c>
      <c r="AU70" s="1043">
        <f t="shared" si="1"/>
        <v>1</v>
      </c>
      <c r="AV70" s="2">
        <v>3.66</v>
      </c>
      <c r="AW70" s="592">
        <v>31200</v>
      </c>
      <c r="AX70" s="592">
        <v>31200</v>
      </c>
      <c r="AY70" s="592">
        <v>31200</v>
      </c>
      <c r="AZ70" s="592">
        <v>3000</v>
      </c>
      <c r="BA70" s="592">
        <v>3000</v>
      </c>
      <c r="BB70" s="592">
        <v>3000</v>
      </c>
      <c r="BC70" s="1043">
        <f t="shared" si="2"/>
        <v>1</v>
      </c>
      <c r="BD70" s="592">
        <v>5200</v>
      </c>
      <c r="BE70" s="596"/>
      <c r="BF70" s="592">
        <v>0</v>
      </c>
      <c r="BG70" s="596"/>
      <c r="BH70" s="592">
        <v>0</v>
      </c>
      <c r="BI70" s="596"/>
      <c r="BJ70" s="596">
        <v>0</v>
      </c>
      <c r="BK70" s="596"/>
      <c r="BL70" s="596">
        <v>0</v>
      </c>
      <c r="BM70" s="596"/>
      <c r="BN70" s="592">
        <v>126500</v>
      </c>
      <c r="BO70" s="592">
        <v>126500</v>
      </c>
      <c r="BP70" s="592">
        <v>126500</v>
      </c>
      <c r="BQ70" s="592">
        <v>4700</v>
      </c>
      <c r="BR70" s="592">
        <v>4700</v>
      </c>
      <c r="BS70" s="592">
        <v>4700</v>
      </c>
      <c r="BT70" s="592">
        <v>0</v>
      </c>
      <c r="BU70" s="596"/>
      <c r="BV70" s="596"/>
      <c r="BW70" s="817">
        <v>0</v>
      </c>
      <c r="BX70" s="596"/>
      <c r="BY70" s="596"/>
      <c r="BZ70" s="1059">
        <v>0.16250000000000001</v>
      </c>
      <c r="CA70" s="408">
        <v>78700</v>
      </c>
      <c r="CB70" s="470">
        <v>4.7789788732394367E-2</v>
      </c>
      <c r="CC70" s="776">
        <v>28501.83</v>
      </c>
    </row>
    <row r="71" spans="1:81" s="1056" customFormat="1">
      <c r="A71" s="762">
        <v>13073047</v>
      </c>
      <c r="B71" s="762">
        <v>5358</v>
      </c>
      <c r="C71" s="762" t="s">
        <v>92</v>
      </c>
      <c r="D71" s="763"/>
      <c r="E71" s="763"/>
      <c r="F71" s="772"/>
      <c r="G71" s="764">
        <v>0</v>
      </c>
      <c r="H71" s="765"/>
      <c r="I71" s="765">
        <v>0</v>
      </c>
      <c r="J71" s="766">
        <v>1</v>
      </c>
      <c r="K71" s="765"/>
      <c r="L71" s="767"/>
      <c r="M71" s="765"/>
      <c r="N71" s="767"/>
      <c r="O71" s="768"/>
      <c r="P71" s="769"/>
      <c r="Q71" s="770">
        <v>0</v>
      </c>
      <c r="R71" s="771">
        <v>1</v>
      </c>
      <c r="S71" s="769"/>
      <c r="T71" s="770">
        <v>0</v>
      </c>
      <c r="U71" s="767"/>
      <c r="V71" s="767"/>
      <c r="W71" s="774"/>
      <c r="X71" s="774"/>
      <c r="Y71" s="774"/>
      <c r="Z71" s="774"/>
      <c r="AA71" s="771">
        <v>1</v>
      </c>
      <c r="AB71" s="774"/>
      <c r="AC71" s="774"/>
      <c r="AD71" s="772"/>
      <c r="AE71" s="772"/>
      <c r="AF71" s="763"/>
      <c r="AG71" s="763"/>
      <c r="AH71" s="763"/>
      <c r="AI71" s="763"/>
      <c r="AJ71" s="763"/>
      <c r="AK71" s="772"/>
      <c r="AL71" s="773"/>
      <c r="AM71" s="763"/>
      <c r="AN71" s="763"/>
      <c r="AO71" s="763"/>
      <c r="AP71" s="751"/>
      <c r="AQ71" s="773"/>
      <c r="AR71" s="763"/>
      <c r="AS71" s="763"/>
      <c r="AT71" s="763"/>
      <c r="AU71" s="751"/>
      <c r="AV71" s="773"/>
      <c r="AW71" s="763"/>
      <c r="AX71" s="763"/>
      <c r="AY71" s="763"/>
      <c r="AZ71" s="763"/>
      <c r="BA71" s="763"/>
      <c r="BB71" s="763"/>
      <c r="BC71" s="751"/>
      <c r="BD71" s="763"/>
      <c r="BE71" s="772"/>
      <c r="BF71" s="763"/>
      <c r="BG71" s="772"/>
      <c r="BH71" s="763"/>
      <c r="BI71" s="772"/>
      <c r="BJ71" s="772"/>
      <c r="BK71" s="772"/>
      <c r="BL71" s="772"/>
      <c r="BM71" s="772"/>
      <c r="BN71" s="763"/>
      <c r="BO71" s="763"/>
      <c r="BP71" s="763"/>
      <c r="BQ71" s="763"/>
      <c r="BR71" s="763"/>
      <c r="BS71" s="763"/>
      <c r="BT71" s="763"/>
      <c r="BU71" s="772"/>
      <c r="BV71" s="772"/>
      <c r="BW71" s="764">
        <v>0</v>
      </c>
      <c r="BX71" s="772"/>
      <c r="BY71" s="772"/>
      <c r="BZ71" s="1060"/>
      <c r="CA71" s="1058"/>
      <c r="CB71" s="1054"/>
      <c r="CC71" s="1055"/>
    </row>
    <row r="72" spans="1:81">
      <c r="A72" s="582">
        <v>13073054</v>
      </c>
      <c r="B72" s="582">
        <v>5358</v>
      </c>
      <c r="C72" s="582" t="s">
        <v>93</v>
      </c>
      <c r="D72" s="592">
        <v>792</v>
      </c>
      <c r="E72" s="592">
        <v>68700</v>
      </c>
      <c r="F72" s="596"/>
      <c r="G72" s="817">
        <v>-68700</v>
      </c>
      <c r="H72" s="665">
        <v>0</v>
      </c>
      <c r="I72" s="665">
        <v>68700</v>
      </c>
      <c r="J72" s="676">
        <v>1</v>
      </c>
      <c r="K72" s="665">
        <v>68700</v>
      </c>
      <c r="L72" s="678">
        <v>1</v>
      </c>
      <c r="M72" s="665">
        <v>2728536</v>
      </c>
      <c r="N72" s="678">
        <v>1</v>
      </c>
      <c r="O72" s="547">
        <v>-54300</v>
      </c>
      <c r="P72" s="549"/>
      <c r="Q72" s="819">
        <v>54300</v>
      </c>
      <c r="R72" s="677">
        <v>0</v>
      </c>
      <c r="S72" s="549">
        <v>1061066</v>
      </c>
      <c r="T72" s="819">
        <v>0</v>
      </c>
      <c r="U72" s="678">
        <v>1</v>
      </c>
      <c r="V72" s="678">
        <v>1</v>
      </c>
      <c r="W72" s="671">
        <v>1021166</v>
      </c>
      <c r="X72" s="671"/>
      <c r="Y72" s="671"/>
      <c r="Z72" s="671"/>
      <c r="AA72" s="677">
        <v>1</v>
      </c>
      <c r="AB72" s="671"/>
      <c r="AC72" s="671"/>
      <c r="AD72" s="596"/>
      <c r="AE72" s="596"/>
      <c r="AF72" s="592"/>
      <c r="AG72" s="592"/>
      <c r="AH72" s="592"/>
      <c r="AI72" s="592"/>
      <c r="AJ72" s="592"/>
      <c r="AK72" s="596"/>
      <c r="AL72" s="2">
        <v>3</v>
      </c>
      <c r="AM72" s="592">
        <v>15500</v>
      </c>
      <c r="AN72" s="592">
        <v>15500</v>
      </c>
      <c r="AO72" s="592">
        <v>15500</v>
      </c>
      <c r="AP72" s="1043">
        <f t="shared" ref="AP71:AP111" si="10">IF(AL72&lt;323%,1,0)</f>
        <v>1</v>
      </c>
      <c r="AQ72" s="2">
        <v>3.8</v>
      </c>
      <c r="AR72" s="592">
        <v>186900</v>
      </c>
      <c r="AS72" s="592">
        <v>186900</v>
      </c>
      <c r="AT72" s="592">
        <v>186900</v>
      </c>
      <c r="AU72" s="1043">
        <f t="shared" ref="AU71:AU111" si="11">IF(AQ72&lt;427%,1,0)</f>
        <v>1</v>
      </c>
      <c r="AV72" s="2">
        <v>3.5</v>
      </c>
      <c r="AW72" s="592">
        <v>875000</v>
      </c>
      <c r="AX72" s="592">
        <v>875000</v>
      </c>
      <c r="AY72" s="592">
        <v>875000</v>
      </c>
      <c r="AZ72" s="592">
        <v>87500</v>
      </c>
      <c r="BA72" s="592">
        <v>87500</v>
      </c>
      <c r="BB72" s="592">
        <v>87500</v>
      </c>
      <c r="BC72" s="1043">
        <f t="shared" ref="BC71:BC111" si="12">IF(AV72&lt;381%,1,0)</f>
        <v>1</v>
      </c>
      <c r="BD72" s="592">
        <v>3000</v>
      </c>
      <c r="BE72" s="596"/>
      <c r="BF72" s="592">
        <v>0</v>
      </c>
      <c r="BG72" s="596"/>
      <c r="BH72" s="592">
        <v>0</v>
      </c>
      <c r="BI72" s="596"/>
      <c r="BJ72" s="596">
        <v>0</v>
      </c>
      <c r="BK72" s="596"/>
      <c r="BL72" s="596">
        <v>0</v>
      </c>
      <c r="BM72" s="596"/>
      <c r="BN72" s="592">
        <v>346000</v>
      </c>
      <c r="BO72" s="592">
        <v>346000</v>
      </c>
      <c r="BP72" s="592">
        <v>346000</v>
      </c>
      <c r="BQ72" s="592">
        <v>132300</v>
      </c>
      <c r="BR72" s="592">
        <v>132300</v>
      </c>
      <c r="BS72" s="592">
        <v>132300</v>
      </c>
      <c r="BT72" s="592">
        <v>0</v>
      </c>
      <c r="BU72" s="596"/>
      <c r="BV72" s="596"/>
      <c r="BW72" s="817">
        <v>0</v>
      </c>
      <c r="BX72" s="596"/>
      <c r="BY72" s="596"/>
      <c r="BZ72" s="1059">
        <v>0.16250000000000001</v>
      </c>
      <c r="CA72" s="408">
        <v>230700</v>
      </c>
      <c r="CB72" s="470">
        <v>3.8204886186299303E-2</v>
      </c>
      <c r="CC72" s="776">
        <v>70996.14</v>
      </c>
    </row>
    <row r="73" spans="1:81" s="1056" customFormat="1">
      <c r="A73" s="762">
        <v>13073058</v>
      </c>
      <c r="B73" s="762">
        <v>5358</v>
      </c>
      <c r="C73" s="762" t="s">
        <v>94</v>
      </c>
      <c r="D73" s="763"/>
      <c r="E73" s="763"/>
      <c r="F73" s="772"/>
      <c r="G73" s="764">
        <v>0</v>
      </c>
      <c r="H73" s="765"/>
      <c r="I73" s="765">
        <v>0</v>
      </c>
      <c r="J73" s="766">
        <v>1</v>
      </c>
      <c r="K73" s="765"/>
      <c r="L73" s="767"/>
      <c r="M73" s="765"/>
      <c r="N73" s="767"/>
      <c r="O73" s="768"/>
      <c r="P73" s="769"/>
      <c r="Q73" s="770">
        <v>0</v>
      </c>
      <c r="R73" s="771">
        <v>1</v>
      </c>
      <c r="S73" s="769"/>
      <c r="T73" s="770">
        <v>0</v>
      </c>
      <c r="U73" s="767"/>
      <c r="V73" s="767"/>
      <c r="W73" s="774"/>
      <c r="X73" s="774"/>
      <c r="Y73" s="774"/>
      <c r="Z73" s="774"/>
      <c r="AA73" s="771">
        <v>1</v>
      </c>
      <c r="AB73" s="774"/>
      <c r="AC73" s="774"/>
      <c r="AD73" s="772"/>
      <c r="AE73" s="772"/>
      <c r="AF73" s="763"/>
      <c r="AG73" s="763"/>
      <c r="AH73" s="763"/>
      <c r="AI73" s="763"/>
      <c r="AJ73" s="763"/>
      <c r="AK73" s="772"/>
      <c r="AL73" s="773"/>
      <c r="AM73" s="763"/>
      <c r="AN73" s="763"/>
      <c r="AO73" s="763"/>
      <c r="AP73" s="751"/>
      <c r="AQ73" s="773"/>
      <c r="AR73" s="763"/>
      <c r="AS73" s="763"/>
      <c r="AT73" s="763"/>
      <c r="AU73" s="751"/>
      <c r="AV73" s="773"/>
      <c r="AW73" s="763"/>
      <c r="AX73" s="763"/>
      <c r="AY73" s="763"/>
      <c r="AZ73" s="763"/>
      <c r="BA73" s="763"/>
      <c r="BB73" s="763"/>
      <c r="BC73" s="751"/>
      <c r="BD73" s="763"/>
      <c r="BE73" s="772"/>
      <c r="BF73" s="763"/>
      <c r="BG73" s="772"/>
      <c r="BH73" s="763"/>
      <c r="BI73" s="772"/>
      <c r="BJ73" s="772"/>
      <c r="BK73" s="772"/>
      <c r="BL73" s="772"/>
      <c r="BM73" s="772"/>
      <c r="BN73" s="763"/>
      <c r="BO73" s="763"/>
      <c r="BP73" s="763"/>
      <c r="BQ73" s="763"/>
      <c r="BR73" s="763"/>
      <c r="BS73" s="763"/>
      <c r="BT73" s="763"/>
      <c r="BU73" s="772"/>
      <c r="BV73" s="772"/>
      <c r="BW73" s="764">
        <v>0</v>
      </c>
      <c r="BX73" s="772"/>
      <c r="BY73" s="772"/>
      <c r="BZ73" s="1053"/>
      <c r="CA73" s="1058"/>
      <c r="CB73" s="1054"/>
      <c r="CC73" s="1055"/>
    </row>
    <row r="74" spans="1:81">
      <c r="A74" s="582">
        <v>13073060</v>
      </c>
      <c r="B74" s="582">
        <v>5358</v>
      </c>
      <c r="C74" s="582" t="s">
        <v>95</v>
      </c>
      <c r="D74" s="592">
        <v>2466</v>
      </c>
      <c r="E74" s="592">
        <v>233500</v>
      </c>
      <c r="F74" s="596"/>
      <c r="G74" s="817">
        <v>-233500</v>
      </c>
      <c r="H74" s="665">
        <v>0</v>
      </c>
      <c r="I74" s="665">
        <v>233500</v>
      </c>
      <c r="J74" s="676">
        <v>1</v>
      </c>
      <c r="K74" s="665">
        <v>1435005</v>
      </c>
      <c r="L74" s="678">
        <v>1</v>
      </c>
      <c r="M74" s="665">
        <v>1668505</v>
      </c>
      <c r="N74" s="678">
        <v>1</v>
      </c>
      <c r="O74" s="547">
        <v>-24300</v>
      </c>
      <c r="P74" s="549"/>
      <c r="Q74" s="819">
        <v>24300</v>
      </c>
      <c r="R74" s="677">
        <v>0</v>
      </c>
      <c r="S74" s="549">
        <v>436519</v>
      </c>
      <c r="T74" s="819">
        <v>0</v>
      </c>
      <c r="U74" s="1037">
        <v>0</v>
      </c>
      <c r="V74" s="678">
        <v>1</v>
      </c>
      <c r="W74" s="671">
        <v>1435005</v>
      </c>
      <c r="X74" s="671"/>
      <c r="Y74" s="671"/>
      <c r="Z74" s="671"/>
      <c r="AA74" s="677">
        <v>1</v>
      </c>
      <c r="AB74" s="671"/>
      <c r="AC74" s="671"/>
      <c r="AD74" s="596"/>
      <c r="AE74" s="596"/>
      <c r="AF74" s="592"/>
      <c r="AG74" s="592"/>
      <c r="AH74" s="592"/>
      <c r="AI74" s="592"/>
      <c r="AJ74" s="592"/>
      <c r="AK74" s="596"/>
      <c r="AL74" s="2">
        <v>3.25</v>
      </c>
      <c r="AM74" s="592">
        <v>74000</v>
      </c>
      <c r="AN74" s="592">
        <v>74000</v>
      </c>
      <c r="AO74" s="592">
        <v>74000</v>
      </c>
      <c r="AP74" s="1043">
        <f t="shared" si="10"/>
        <v>0</v>
      </c>
      <c r="AQ74" s="2">
        <v>3.65</v>
      </c>
      <c r="AR74" s="592">
        <v>207000</v>
      </c>
      <c r="AS74" s="592">
        <v>207000</v>
      </c>
      <c r="AT74" s="592">
        <v>207000</v>
      </c>
      <c r="AU74" s="1043">
        <f t="shared" si="11"/>
        <v>1</v>
      </c>
      <c r="AV74" s="2">
        <v>3.3</v>
      </c>
      <c r="AW74" s="592">
        <v>465000</v>
      </c>
      <c r="AX74" s="592">
        <v>465000</v>
      </c>
      <c r="AY74" s="592">
        <v>465000</v>
      </c>
      <c r="AZ74" s="592">
        <v>49300</v>
      </c>
      <c r="BA74" s="592">
        <v>49300</v>
      </c>
      <c r="BB74" s="592">
        <v>49300</v>
      </c>
      <c r="BC74" s="1043">
        <f t="shared" si="12"/>
        <v>1</v>
      </c>
      <c r="BD74" s="592">
        <v>17500</v>
      </c>
      <c r="BE74" s="596"/>
      <c r="BF74" s="592">
        <v>0</v>
      </c>
      <c r="BG74" s="596"/>
      <c r="BH74" s="592">
        <v>3800</v>
      </c>
      <c r="BI74" s="596"/>
      <c r="BJ74" s="596">
        <v>0</v>
      </c>
      <c r="BK74" s="596"/>
      <c r="BL74" s="596">
        <v>0</v>
      </c>
      <c r="BM74" s="596"/>
      <c r="BN74" s="592">
        <v>693100</v>
      </c>
      <c r="BO74" s="592">
        <v>693100</v>
      </c>
      <c r="BP74" s="592">
        <v>693100</v>
      </c>
      <c r="BQ74" s="592">
        <v>78300</v>
      </c>
      <c r="BR74" s="592">
        <v>78300</v>
      </c>
      <c r="BS74" s="592">
        <v>78300</v>
      </c>
      <c r="BT74" s="592">
        <v>0</v>
      </c>
      <c r="BU74" s="596"/>
      <c r="BV74" s="596"/>
      <c r="BW74" s="817">
        <v>0</v>
      </c>
      <c r="BX74" s="596"/>
      <c r="BY74" s="596"/>
      <c r="BZ74" s="1059">
        <v>0.16250000000000001</v>
      </c>
      <c r="CA74" s="408">
        <v>407000</v>
      </c>
      <c r="CB74" s="470">
        <v>3.5594618438464933E-2</v>
      </c>
      <c r="CC74" s="776">
        <v>129108.8</v>
      </c>
    </row>
    <row r="75" spans="1:81">
      <c r="A75" s="582">
        <v>13073061</v>
      </c>
      <c r="B75" s="582">
        <v>5358</v>
      </c>
      <c r="C75" s="582" t="s">
        <v>96</v>
      </c>
      <c r="D75" s="592">
        <v>827</v>
      </c>
      <c r="E75" s="592">
        <v>20100</v>
      </c>
      <c r="F75" s="596"/>
      <c r="G75" s="817">
        <v>-20100</v>
      </c>
      <c r="H75" s="665">
        <v>0</v>
      </c>
      <c r="I75" s="665">
        <v>20100</v>
      </c>
      <c r="J75" s="676">
        <v>1</v>
      </c>
      <c r="K75" s="665">
        <v>-59334</v>
      </c>
      <c r="L75" s="1037">
        <v>1</v>
      </c>
      <c r="M75" s="665">
        <v>283556</v>
      </c>
      <c r="N75" s="678">
        <v>1</v>
      </c>
      <c r="O75" s="547">
        <v>-41400</v>
      </c>
      <c r="P75" s="549"/>
      <c r="Q75" s="819">
        <v>41400</v>
      </c>
      <c r="R75" s="677">
        <v>0</v>
      </c>
      <c r="S75" s="549">
        <v>-454151</v>
      </c>
      <c r="T75" s="819">
        <v>0</v>
      </c>
      <c r="U75" s="678">
        <v>0</v>
      </c>
      <c r="V75" s="678">
        <v>0</v>
      </c>
      <c r="W75" s="671">
        <v>-365951</v>
      </c>
      <c r="X75" s="671"/>
      <c r="Y75" s="671"/>
      <c r="Z75" s="671"/>
      <c r="AA75" s="677">
        <v>1</v>
      </c>
      <c r="AB75" s="671"/>
      <c r="AC75" s="671"/>
      <c r="AD75" s="596"/>
      <c r="AE75" s="596"/>
      <c r="AF75" s="592"/>
      <c r="AG75" s="592"/>
      <c r="AH75" s="592"/>
      <c r="AI75" s="592"/>
      <c r="AJ75" s="592"/>
      <c r="AK75" s="596"/>
      <c r="AL75" s="2">
        <v>3.07</v>
      </c>
      <c r="AM75" s="592">
        <v>12700</v>
      </c>
      <c r="AN75" s="592">
        <v>12700</v>
      </c>
      <c r="AO75" s="592">
        <v>12700</v>
      </c>
      <c r="AP75" s="1043">
        <f t="shared" si="10"/>
        <v>1</v>
      </c>
      <c r="AQ75" s="2">
        <v>3.96</v>
      </c>
      <c r="AR75" s="592">
        <v>62100</v>
      </c>
      <c r="AS75" s="592">
        <v>62600</v>
      </c>
      <c r="AT75" s="592">
        <v>63100</v>
      </c>
      <c r="AU75" s="1043">
        <f t="shared" si="11"/>
        <v>1</v>
      </c>
      <c r="AV75" s="2">
        <v>3.48</v>
      </c>
      <c r="AW75" s="592">
        <v>100000</v>
      </c>
      <c r="AX75" s="592">
        <v>100000</v>
      </c>
      <c r="AY75" s="592">
        <v>100000</v>
      </c>
      <c r="AZ75" s="592">
        <v>10100</v>
      </c>
      <c r="BA75" s="592">
        <v>10100</v>
      </c>
      <c r="BB75" s="592">
        <v>10100</v>
      </c>
      <c r="BC75" s="1043">
        <f t="shared" si="12"/>
        <v>1</v>
      </c>
      <c r="BD75" s="592">
        <v>10300</v>
      </c>
      <c r="BE75" s="596"/>
      <c r="BF75" s="592">
        <v>0</v>
      </c>
      <c r="BG75" s="596"/>
      <c r="BH75" s="592">
        <v>0</v>
      </c>
      <c r="BI75" s="596"/>
      <c r="BJ75" s="596">
        <v>0</v>
      </c>
      <c r="BK75" s="596"/>
      <c r="BL75" s="596">
        <v>0</v>
      </c>
      <c r="BM75" s="596"/>
      <c r="BN75" s="592">
        <v>275600</v>
      </c>
      <c r="BO75" s="592">
        <v>303100</v>
      </c>
      <c r="BP75" s="592">
        <v>303100</v>
      </c>
      <c r="BQ75" s="592">
        <v>10700</v>
      </c>
      <c r="BR75" s="592">
        <v>10800</v>
      </c>
      <c r="BS75" s="592">
        <v>10800</v>
      </c>
      <c r="BT75" s="592">
        <v>0</v>
      </c>
      <c r="BU75" s="596"/>
      <c r="BV75" s="596"/>
      <c r="BW75" s="817">
        <v>0</v>
      </c>
      <c r="BX75" s="596"/>
      <c r="BY75" s="596"/>
      <c r="BZ75" s="1059">
        <v>0.16250000000000001</v>
      </c>
      <c r="CA75" s="408">
        <v>131000</v>
      </c>
      <c r="CB75" s="470">
        <v>4.6189021568082939E-2</v>
      </c>
      <c r="CC75" s="776">
        <v>49898</v>
      </c>
    </row>
    <row r="76" spans="1:81">
      <c r="A76" s="582">
        <v>13073087</v>
      </c>
      <c r="B76" s="582">
        <v>5358</v>
      </c>
      <c r="C76" s="582" t="s">
        <v>97</v>
      </c>
      <c r="D76" s="592">
        <v>2607</v>
      </c>
      <c r="E76" s="592">
        <v>353800</v>
      </c>
      <c r="F76" s="596"/>
      <c r="G76" s="817">
        <v>-353800</v>
      </c>
      <c r="H76" s="665">
        <v>64800</v>
      </c>
      <c r="I76" s="665">
        <v>289000</v>
      </c>
      <c r="J76" s="676">
        <v>1</v>
      </c>
      <c r="K76" s="665">
        <v>66969</v>
      </c>
      <c r="L76" s="678">
        <v>1</v>
      </c>
      <c r="M76" s="665">
        <v>1644164</v>
      </c>
      <c r="N76" s="678">
        <v>1</v>
      </c>
      <c r="O76" s="547">
        <v>240400</v>
      </c>
      <c r="P76" s="549"/>
      <c r="Q76" s="819">
        <v>-240400</v>
      </c>
      <c r="R76" s="677">
        <v>1</v>
      </c>
      <c r="S76" s="549">
        <v>-1040331</v>
      </c>
      <c r="T76" s="819">
        <v>0</v>
      </c>
      <c r="U76" s="678">
        <v>0</v>
      </c>
      <c r="V76" s="678">
        <v>1</v>
      </c>
      <c r="W76" s="671">
        <v>605864</v>
      </c>
      <c r="X76" s="671"/>
      <c r="Y76" s="671"/>
      <c r="Z76" s="671"/>
      <c r="AA76" s="677">
        <v>1</v>
      </c>
      <c r="AB76" s="671"/>
      <c r="AC76" s="671"/>
      <c r="AD76" s="596"/>
      <c r="AE76" s="596"/>
      <c r="AF76" s="592"/>
      <c r="AG76" s="592"/>
      <c r="AH76" s="592"/>
      <c r="AI76" s="592"/>
      <c r="AJ76" s="592"/>
      <c r="AK76" s="596"/>
      <c r="AL76" s="2">
        <v>4</v>
      </c>
      <c r="AM76" s="592">
        <v>23700</v>
      </c>
      <c r="AN76" s="592">
        <v>24000</v>
      </c>
      <c r="AO76" s="592">
        <v>24000</v>
      </c>
      <c r="AP76" s="1043">
        <f t="shared" si="10"/>
        <v>0</v>
      </c>
      <c r="AQ76" s="2">
        <v>3.96</v>
      </c>
      <c r="AR76" s="592">
        <v>205000</v>
      </c>
      <c r="AS76" s="592">
        <v>206000</v>
      </c>
      <c r="AT76" s="592">
        <v>207000</v>
      </c>
      <c r="AU76" s="1043">
        <f t="shared" si="11"/>
        <v>1</v>
      </c>
      <c r="AV76" s="2">
        <v>3.48</v>
      </c>
      <c r="AW76" s="592">
        <v>130000</v>
      </c>
      <c r="AX76" s="592">
        <v>132000</v>
      </c>
      <c r="AY76" s="592">
        <v>132000</v>
      </c>
      <c r="AZ76" s="592">
        <v>13100</v>
      </c>
      <c r="BA76" s="592">
        <v>13300</v>
      </c>
      <c r="BB76" s="592">
        <v>13300</v>
      </c>
      <c r="BC76" s="1043">
        <f t="shared" si="12"/>
        <v>1</v>
      </c>
      <c r="BD76" s="592">
        <v>16100</v>
      </c>
      <c r="BE76" s="596"/>
      <c r="BF76" s="592">
        <v>0</v>
      </c>
      <c r="BG76" s="596"/>
      <c r="BH76" s="592">
        <v>0</v>
      </c>
      <c r="BI76" s="596"/>
      <c r="BJ76" s="596">
        <v>0</v>
      </c>
      <c r="BK76" s="596"/>
      <c r="BL76" s="596">
        <v>0</v>
      </c>
      <c r="BM76" s="596"/>
      <c r="BN76" s="592">
        <v>1035200</v>
      </c>
      <c r="BO76" s="592">
        <v>1040000</v>
      </c>
      <c r="BP76" s="592">
        <v>1041000</v>
      </c>
      <c r="BQ76" s="592">
        <v>45500</v>
      </c>
      <c r="BR76" s="592">
        <v>47000</v>
      </c>
      <c r="BS76" s="592">
        <v>47500</v>
      </c>
      <c r="BT76" s="592">
        <v>0</v>
      </c>
      <c r="BU76" s="596"/>
      <c r="BV76" s="596"/>
      <c r="BW76" s="817">
        <v>0</v>
      </c>
      <c r="BX76" s="596"/>
      <c r="BY76" s="596"/>
      <c r="BZ76" s="1059">
        <v>0.16250000000000001</v>
      </c>
      <c r="CA76" s="408">
        <v>429600</v>
      </c>
      <c r="CB76" s="470">
        <v>7.7683671518440855E-2</v>
      </c>
      <c r="CC76" s="776">
        <v>251912.61</v>
      </c>
    </row>
    <row r="77" spans="1:81">
      <c r="A77" s="582">
        <v>13073099</v>
      </c>
      <c r="B77" s="582">
        <v>5358</v>
      </c>
      <c r="C77" s="582" t="s">
        <v>98</v>
      </c>
      <c r="D77" s="592">
        <v>892</v>
      </c>
      <c r="E77" s="1034">
        <v>1151100</v>
      </c>
      <c r="F77" s="596"/>
      <c r="G77" s="817">
        <v>-115100</v>
      </c>
      <c r="H77" s="665">
        <v>105300</v>
      </c>
      <c r="I77" s="665">
        <f>E77-H77</f>
        <v>1045800</v>
      </c>
      <c r="J77" s="676">
        <v>1</v>
      </c>
      <c r="K77" s="665">
        <v>-1837317</v>
      </c>
      <c r="L77" s="678">
        <v>0</v>
      </c>
      <c r="M77" s="665">
        <v>87083</v>
      </c>
      <c r="N77" s="678">
        <v>1</v>
      </c>
      <c r="O77" s="547">
        <v>159400</v>
      </c>
      <c r="P77" s="549"/>
      <c r="Q77" s="819">
        <v>-159400</v>
      </c>
      <c r="R77" s="677">
        <v>1</v>
      </c>
      <c r="S77" s="549">
        <v>1570376</v>
      </c>
      <c r="T77" s="819">
        <v>0</v>
      </c>
      <c r="U77" s="678">
        <v>1</v>
      </c>
      <c r="V77" s="678">
        <v>1</v>
      </c>
      <c r="W77" s="671">
        <v>2375176</v>
      </c>
      <c r="X77" s="671"/>
      <c r="Y77" s="671"/>
      <c r="Z77" s="671"/>
      <c r="AA77" s="677">
        <v>1</v>
      </c>
      <c r="AB77" s="671"/>
      <c r="AC77" s="671"/>
      <c r="AD77" s="596"/>
      <c r="AE77" s="596"/>
      <c r="AF77" s="592"/>
      <c r="AG77" s="592"/>
      <c r="AH77" s="592"/>
      <c r="AI77" s="592"/>
      <c r="AJ77" s="592"/>
      <c r="AK77" s="596"/>
      <c r="AL77" s="2">
        <v>3.25</v>
      </c>
      <c r="AM77" s="592">
        <v>11800</v>
      </c>
      <c r="AN77" s="592">
        <v>11800</v>
      </c>
      <c r="AO77" s="592">
        <v>11800</v>
      </c>
      <c r="AP77" s="1043">
        <f t="shared" si="10"/>
        <v>0</v>
      </c>
      <c r="AQ77" s="2">
        <v>3.5</v>
      </c>
      <c r="AR77" s="592">
        <v>110300</v>
      </c>
      <c r="AS77" s="592">
        <v>111000</v>
      </c>
      <c r="AT77" s="592">
        <v>111500</v>
      </c>
      <c r="AU77" s="1043">
        <f t="shared" si="11"/>
        <v>1</v>
      </c>
      <c r="AV77" s="2">
        <v>4</v>
      </c>
      <c r="AW77" s="592">
        <v>555000</v>
      </c>
      <c r="AX77" s="592">
        <v>560000</v>
      </c>
      <c r="AY77" s="592">
        <v>570000</v>
      </c>
      <c r="AZ77" s="592">
        <v>48600</v>
      </c>
      <c r="BA77" s="592">
        <v>49000</v>
      </c>
      <c r="BB77" s="592">
        <v>49900</v>
      </c>
      <c r="BC77" s="1043">
        <f t="shared" si="12"/>
        <v>0</v>
      </c>
      <c r="BD77" s="592">
        <v>4800</v>
      </c>
      <c r="BE77" s="596"/>
      <c r="BF77" s="592">
        <v>0</v>
      </c>
      <c r="BG77" s="596"/>
      <c r="BH77" s="592">
        <v>0</v>
      </c>
      <c r="BI77" s="596"/>
      <c r="BJ77" s="596">
        <v>0</v>
      </c>
      <c r="BK77" s="596"/>
      <c r="BL77" s="596">
        <v>0</v>
      </c>
      <c r="BM77" s="596"/>
      <c r="BN77" s="592">
        <v>418800</v>
      </c>
      <c r="BO77" s="592">
        <v>420000</v>
      </c>
      <c r="BP77" s="592">
        <v>420000</v>
      </c>
      <c r="BQ77" s="592">
        <v>136200</v>
      </c>
      <c r="BR77" s="592">
        <v>140000</v>
      </c>
      <c r="BS77" s="592">
        <v>140000</v>
      </c>
      <c r="BT77" s="592">
        <v>0</v>
      </c>
      <c r="BU77" s="596"/>
      <c r="BV77" s="596"/>
      <c r="BW77" s="817">
        <v>0</v>
      </c>
      <c r="BX77" s="596"/>
      <c r="BY77" s="596"/>
      <c r="BZ77" s="1059">
        <v>0.16250000000000001</v>
      </c>
      <c r="CA77" s="408">
        <v>182700</v>
      </c>
      <c r="CB77" s="470">
        <v>0</v>
      </c>
      <c r="CC77" s="776">
        <v>0</v>
      </c>
    </row>
    <row r="78" spans="1:81">
      <c r="A78" s="582">
        <v>13073104</v>
      </c>
      <c r="B78" s="582">
        <v>5358</v>
      </c>
      <c r="C78" s="582" t="s">
        <v>99</v>
      </c>
      <c r="D78" s="592">
        <v>1137</v>
      </c>
      <c r="E78" s="592">
        <v>27300</v>
      </c>
      <c r="F78" s="596"/>
      <c r="G78" s="817">
        <v>-27300</v>
      </c>
      <c r="H78" s="665">
        <v>0</v>
      </c>
      <c r="I78" s="665">
        <v>27300</v>
      </c>
      <c r="J78" s="676">
        <v>1</v>
      </c>
      <c r="K78" s="665">
        <v>54600</v>
      </c>
      <c r="L78" s="678">
        <v>1</v>
      </c>
      <c r="M78" s="665">
        <v>1369893</v>
      </c>
      <c r="N78" s="678">
        <v>1</v>
      </c>
      <c r="O78" s="547">
        <v>-26700</v>
      </c>
      <c r="P78" s="549"/>
      <c r="Q78" s="819">
        <v>26700</v>
      </c>
      <c r="R78" s="677">
        <v>0</v>
      </c>
      <c r="S78" s="549">
        <v>136837</v>
      </c>
      <c r="T78" s="819">
        <v>0</v>
      </c>
      <c r="U78" s="678">
        <v>1</v>
      </c>
      <c r="V78" s="678">
        <v>1</v>
      </c>
      <c r="W78" s="671">
        <v>234437</v>
      </c>
      <c r="X78" s="671"/>
      <c r="Y78" s="671"/>
      <c r="Z78" s="671"/>
      <c r="AA78" s="677">
        <v>1</v>
      </c>
      <c r="AB78" s="671"/>
      <c r="AC78" s="671"/>
      <c r="AD78" s="596"/>
      <c r="AE78" s="596"/>
      <c r="AF78" s="592"/>
      <c r="AG78" s="592"/>
      <c r="AH78" s="592"/>
      <c r="AI78" s="592"/>
      <c r="AJ78" s="592"/>
      <c r="AK78" s="596"/>
      <c r="AL78" s="2">
        <v>3.07</v>
      </c>
      <c r="AM78" s="592">
        <v>3300</v>
      </c>
      <c r="AN78" s="592">
        <v>3300</v>
      </c>
      <c r="AO78" s="592">
        <v>3300</v>
      </c>
      <c r="AP78" s="1043">
        <f t="shared" si="10"/>
        <v>1</v>
      </c>
      <c r="AQ78" s="2">
        <v>3.96</v>
      </c>
      <c r="AR78" s="592">
        <v>82000</v>
      </c>
      <c r="AS78" s="592">
        <v>82500</v>
      </c>
      <c r="AT78" s="592">
        <v>82500</v>
      </c>
      <c r="AU78" s="1043">
        <f t="shared" si="11"/>
        <v>1</v>
      </c>
      <c r="AV78" s="2">
        <v>3.48</v>
      </c>
      <c r="AW78" s="592">
        <v>126000</v>
      </c>
      <c r="AX78" s="592">
        <v>126000</v>
      </c>
      <c r="AY78" s="592">
        <v>126000</v>
      </c>
      <c r="AZ78" s="592">
        <v>12700</v>
      </c>
      <c r="BA78" s="592">
        <v>12700</v>
      </c>
      <c r="BB78" s="592">
        <v>12700</v>
      </c>
      <c r="BC78" s="1043">
        <f t="shared" si="12"/>
        <v>1</v>
      </c>
      <c r="BD78" s="592">
        <v>7000</v>
      </c>
      <c r="BE78" s="596"/>
      <c r="BF78" s="592">
        <v>0</v>
      </c>
      <c r="BG78" s="596"/>
      <c r="BH78" s="592">
        <v>0</v>
      </c>
      <c r="BI78" s="596"/>
      <c r="BJ78" s="596">
        <v>0</v>
      </c>
      <c r="BK78" s="596"/>
      <c r="BL78" s="596">
        <v>0</v>
      </c>
      <c r="BM78" s="596"/>
      <c r="BN78" s="592">
        <v>403300</v>
      </c>
      <c r="BO78" s="592">
        <v>403300</v>
      </c>
      <c r="BP78" s="592">
        <v>403300</v>
      </c>
      <c r="BQ78" s="592">
        <v>21800</v>
      </c>
      <c r="BR78" s="592">
        <v>21800</v>
      </c>
      <c r="BS78" s="592">
        <v>21800</v>
      </c>
      <c r="BT78" s="592">
        <v>0</v>
      </c>
      <c r="BU78" s="596"/>
      <c r="BV78" s="596"/>
      <c r="BW78" s="817">
        <v>0</v>
      </c>
      <c r="BX78" s="596"/>
      <c r="BY78" s="596"/>
      <c r="BZ78" s="1059">
        <v>0.16250000000000001</v>
      </c>
      <c r="CA78" s="408">
        <v>181000</v>
      </c>
      <c r="CB78" s="470">
        <v>6.4292423775793042E-2</v>
      </c>
      <c r="CC78" s="776">
        <v>83503</v>
      </c>
    </row>
    <row r="79" spans="1:81">
      <c r="A79" s="582">
        <v>13073004</v>
      </c>
      <c r="B79" s="582">
        <v>5359</v>
      </c>
      <c r="C79" s="582" t="s">
        <v>100</v>
      </c>
      <c r="D79" s="592">
        <v>924</v>
      </c>
      <c r="E79" s="592">
        <v>-28400</v>
      </c>
      <c r="F79" s="596"/>
      <c r="G79" s="817">
        <v>28400</v>
      </c>
      <c r="H79" s="665">
        <v>95300</v>
      </c>
      <c r="I79" s="665">
        <v>-123700</v>
      </c>
      <c r="J79" s="676">
        <v>0</v>
      </c>
      <c r="K79" s="665" t="s">
        <v>208</v>
      </c>
      <c r="L79" s="678">
        <v>0</v>
      </c>
      <c r="M79" s="665" t="s">
        <v>208</v>
      </c>
      <c r="N79" s="678"/>
      <c r="O79" s="547">
        <v>-110400</v>
      </c>
      <c r="P79" s="549"/>
      <c r="Q79" s="819">
        <v>110400</v>
      </c>
      <c r="R79" s="677">
        <v>0</v>
      </c>
      <c r="S79" s="549" t="s">
        <v>208</v>
      </c>
      <c r="T79" s="819">
        <v>0</v>
      </c>
      <c r="U79" s="678">
        <v>0</v>
      </c>
      <c r="V79" s="678"/>
      <c r="W79" s="596" t="s">
        <v>208</v>
      </c>
      <c r="X79" s="596"/>
      <c r="Y79" s="596"/>
      <c r="Z79" s="596"/>
      <c r="AA79" s="677">
        <v>1</v>
      </c>
      <c r="AB79" s="596"/>
      <c r="AC79" s="596"/>
      <c r="AD79" s="596"/>
      <c r="AE79" s="596"/>
      <c r="AF79" s="606"/>
      <c r="AG79" s="606"/>
      <c r="AH79" s="606"/>
      <c r="AI79" s="606"/>
      <c r="AJ79" s="606"/>
      <c r="AK79" s="596"/>
      <c r="AL79" s="2">
        <v>4</v>
      </c>
      <c r="AM79" s="592">
        <v>39400</v>
      </c>
      <c r="AN79" s="592">
        <v>39400</v>
      </c>
      <c r="AO79" s="592">
        <v>39400</v>
      </c>
      <c r="AP79" s="1043">
        <f t="shared" si="10"/>
        <v>0</v>
      </c>
      <c r="AQ79" s="2">
        <v>4</v>
      </c>
      <c r="AR79" s="592">
        <v>109300</v>
      </c>
      <c r="AS79" s="592">
        <v>109300</v>
      </c>
      <c r="AT79" s="592">
        <v>109300</v>
      </c>
      <c r="AU79" s="1043">
        <f t="shared" si="11"/>
        <v>1</v>
      </c>
      <c r="AV79" s="2">
        <v>4</v>
      </c>
      <c r="AW79" s="592">
        <v>240100</v>
      </c>
      <c r="AX79" s="592">
        <v>240100</v>
      </c>
      <c r="AY79" s="592">
        <v>240100</v>
      </c>
      <c r="AZ79" s="592">
        <v>20200</v>
      </c>
      <c r="BA79" s="592">
        <v>20200</v>
      </c>
      <c r="BB79" s="592">
        <v>20200</v>
      </c>
      <c r="BC79" s="1043">
        <f t="shared" si="12"/>
        <v>0</v>
      </c>
      <c r="BD79" s="592">
        <v>6000</v>
      </c>
      <c r="BE79" s="596"/>
      <c r="BF79" s="592">
        <v>0</v>
      </c>
      <c r="BG79" s="596"/>
      <c r="BH79" s="592">
        <v>15700</v>
      </c>
      <c r="BI79" s="596"/>
      <c r="BJ79" s="596">
        <v>0</v>
      </c>
      <c r="BK79" s="596"/>
      <c r="BL79" s="596">
        <v>0</v>
      </c>
      <c r="BM79" s="596"/>
      <c r="BN79" s="592">
        <v>153900</v>
      </c>
      <c r="BO79" s="592">
        <v>153900</v>
      </c>
      <c r="BP79" s="592">
        <v>153900</v>
      </c>
      <c r="BQ79" s="592">
        <v>38600</v>
      </c>
      <c r="BR79" s="592">
        <v>38600</v>
      </c>
      <c r="BS79" s="592">
        <v>38600</v>
      </c>
      <c r="BT79" s="592">
        <v>35900</v>
      </c>
      <c r="BU79" s="596"/>
      <c r="BV79" s="596"/>
      <c r="BW79" s="817">
        <v>0</v>
      </c>
      <c r="BX79" s="596"/>
      <c r="BY79" s="596"/>
      <c r="BZ79" s="1017">
        <v>0.23462</v>
      </c>
      <c r="CA79" s="408">
        <v>221200</v>
      </c>
      <c r="CB79" s="470">
        <v>0</v>
      </c>
      <c r="CC79" s="776">
        <v>0</v>
      </c>
    </row>
    <row r="80" spans="1:81">
      <c r="A80" s="582">
        <v>13073013</v>
      </c>
      <c r="B80" s="582">
        <v>5359</v>
      </c>
      <c r="C80" s="582" t="s">
        <v>101</v>
      </c>
      <c r="D80" s="608">
        <v>608</v>
      </c>
      <c r="E80" s="592">
        <v>266500</v>
      </c>
      <c r="F80" s="596"/>
      <c r="G80" s="817">
        <v>-266500</v>
      </c>
      <c r="H80" s="665">
        <v>75700</v>
      </c>
      <c r="I80" s="665">
        <v>190800</v>
      </c>
      <c r="J80" s="676">
        <v>1</v>
      </c>
      <c r="K80" s="665" t="s">
        <v>208</v>
      </c>
      <c r="L80" s="678">
        <v>1</v>
      </c>
      <c r="M80" s="665" t="s">
        <v>208</v>
      </c>
      <c r="N80" s="678"/>
      <c r="O80" s="547">
        <v>330700</v>
      </c>
      <c r="P80" s="549"/>
      <c r="Q80" s="819">
        <v>-330700</v>
      </c>
      <c r="R80" s="677">
        <v>1</v>
      </c>
      <c r="S80" s="549" t="s">
        <v>208</v>
      </c>
      <c r="T80" s="819">
        <v>0</v>
      </c>
      <c r="U80" s="678">
        <v>1</v>
      </c>
      <c r="V80" s="678"/>
      <c r="W80" s="596" t="s">
        <v>208</v>
      </c>
      <c r="X80" s="596"/>
      <c r="Y80" s="596"/>
      <c r="Z80" s="596"/>
      <c r="AA80" s="677">
        <v>1</v>
      </c>
      <c r="AB80" s="596"/>
      <c r="AC80" s="596"/>
      <c r="AD80" s="596"/>
      <c r="AE80" s="596"/>
      <c r="AF80" s="606"/>
      <c r="AG80" s="606"/>
      <c r="AH80" s="606"/>
      <c r="AI80" s="606"/>
      <c r="AJ80" s="606"/>
      <c r="AK80" s="596"/>
      <c r="AL80" s="2">
        <v>4</v>
      </c>
      <c r="AM80" s="592">
        <v>20100</v>
      </c>
      <c r="AN80" s="592">
        <v>20100</v>
      </c>
      <c r="AO80" s="592">
        <v>20100</v>
      </c>
      <c r="AP80" s="1043">
        <f t="shared" si="10"/>
        <v>0</v>
      </c>
      <c r="AQ80" s="2">
        <v>4</v>
      </c>
      <c r="AR80" s="592">
        <v>207000</v>
      </c>
      <c r="AS80" s="592">
        <v>207000</v>
      </c>
      <c r="AT80" s="592">
        <v>207000</v>
      </c>
      <c r="AU80" s="1043">
        <f t="shared" si="11"/>
        <v>1</v>
      </c>
      <c r="AV80" s="2">
        <v>3.5</v>
      </c>
      <c r="AW80" s="592">
        <v>460000</v>
      </c>
      <c r="AX80" s="592">
        <v>400000</v>
      </c>
      <c r="AY80" s="592">
        <v>400000</v>
      </c>
      <c r="AZ80" s="592">
        <v>46000</v>
      </c>
      <c r="BA80" s="592">
        <v>40000</v>
      </c>
      <c r="BB80" s="592">
        <v>40000</v>
      </c>
      <c r="BC80" s="1043">
        <f t="shared" si="12"/>
        <v>1</v>
      </c>
      <c r="BD80" s="592">
        <v>4000</v>
      </c>
      <c r="BE80" s="596"/>
      <c r="BF80" s="592">
        <v>0</v>
      </c>
      <c r="BG80" s="596"/>
      <c r="BH80" s="592">
        <v>60500</v>
      </c>
      <c r="BI80" s="596"/>
      <c r="BJ80" s="596">
        <v>33000</v>
      </c>
      <c r="BK80" s="596"/>
      <c r="BL80" s="596">
        <v>457000</v>
      </c>
      <c r="BM80" s="596"/>
      <c r="BN80" s="592">
        <v>159800</v>
      </c>
      <c r="BO80" s="592">
        <v>159800</v>
      </c>
      <c r="BP80" s="592">
        <v>159800</v>
      </c>
      <c r="BQ80" s="592">
        <v>61000</v>
      </c>
      <c r="BR80" s="592">
        <v>61000</v>
      </c>
      <c r="BS80" s="592">
        <v>61000</v>
      </c>
      <c r="BT80" s="592">
        <v>19900</v>
      </c>
      <c r="BU80" s="596"/>
      <c r="BV80" s="596"/>
      <c r="BW80" s="817">
        <v>0</v>
      </c>
      <c r="BX80" s="596"/>
      <c r="BY80" s="596"/>
      <c r="BZ80" s="1017">
        <v>0.23462</v>
      </c>
      <c r="CA80" s="408">
        <v>222200</v>
      </c>
      <c r="CB80" s="470">
        <v>2.9999999999999997E-4</v>
      </c>
      <c r="CC80" s="776">
        <v>500</v>
      </c>
    </row>
    <row r="81" spans="1:81">
      <c r="A81" s="582">
        <v>13073019</v>
      </c>
      <c r="B81" s="582">
        <v>5359</v>
      </c>
      <c r="C81" s="582" t="s">
        <v>102</v>
      </c>
      <c r="D81" s="592">
        <v>1123</v>
      </c>
      <c r="E81" s="592">
        <v>161500</v>
      </c>
      <c r="F81" s="596"/>
      <c r="G81" s="817">
        <v>-161500</v>
      </c>
      <c r="H81" s="665">
        <v>161500</v>
      </c>
      <c r="I81" s="665">
        <v>0</v>
      </c>
      <c r="J81" s="676">
        <v>1</v>
      </c>
      <c r="K81" s="665" t="s">
        <v>208</v>
      </c>
      <c r="L81" s="678">
        <v>0</v>
      </c>
      <c r="M81" s="665" t="s">
        <v>208</v>
      </c>
      <c r="N81" s="678"/>
      <c r="O81" s="547">
        <v>-47900</v>
      </c>
      <c r="P81" s="549"/>
      <c r="Q81" s="819">
        <v>47900</v>
      </c>
      <c r="R81" s="677">
        <v>0</v>
      </c>
      <c r="S81" s="549" t="s">
        <v>208</v>
      </c>
      <c r="T81" s="819">
        <v>0</v>
      </c>
      <c r="U81" s="678">
        <v>1</v>
      </c>
      <c r="V81" s="678"/>
      <c r="W81" s="596" t="s">
        <v>208</v>
      </c>
      <c r="X81" s="596"/>
      <c r="Y81" s="596"/>
      <c r="Z81" s="596"/>
      <c r="AA81" s="677">
        <v>1</v>
      </c>
      <c r="AB81" s="596"/>
      <c r="AC81" s="596"/>
      <c r="AD81" s="596"/>
      <c r="AE81" s="596"/>
      <c r="AF81" s="606"/>
      <c r="AG81" s="606"/>
      <c r="AH81" s="606"/>
      <c r="AI81" s="606"/>
      <c r="AJ81" s="606"/>
      <c r="AK81" s="596"/>
      <c r="AL81" s="2">
        <v>3</v>
      </c>
      <c r="AM81" s="592">
        <v>16400</v>
      </c>
      <c r="AN81" s="592">
        <v>16400</v>
      </c>
      <c r="AO81" s="592">
        <v>16400</v>
      </c>
      <c r="AP81" s="1043">
        <f t="shared" si="10"/>
        <v>1</v>
      </c>
      <c r="AQ81" s="2">
        <v>3.5</v>
      </c>
      <c r="AR81" s="592">
        <v>187200</v>
      </c>
      <c r="AS81" s="592">
        <v>187200</v>
      </c>
      <c r="AT81" s="592">
        <v>187200</v>
      </c>
      <c r="AU81" s="1043">
        <f t="shared" si="11"/>
        <v>1</v>
      </c>
      <c r="AV81" s="2">
        <v>3.5</v>
      </c>
      <c r="AW81" s="592">
        <v>460000</v>
      </c>
      <c r="AX81" s="592">
        <v>460000</v>
      </c>
      <c r="AY81" s="592">
        <v>460000</v>
      </c>
      <c r="AZ81" s="592">
        <v>46000</v>
      </c>
      <c r="BA81" s="592">
        <v>46000</v>
      </c>
      <c r="BB81" s="592">
        <v>46000</v>
      </c>
      <c r="BC81" s="1043">
        <f t="shared" si="12"/>
        <v>1</v>
      </c>
      <c r="BD81" s="592">
        <v>5200</v>
      </c>
      <c r="BE81" s="596"/>
      <c r="BF81" s="592">
        <v>0</v>
      </c>
      <c r="BG81" s="596"/>
      <c r="BH81" s="592">
        <v>48000</v>
      </c>
      <c r="BI81" s="596"/>
      <c r="BJ81" s="596">
        <v>39900</v>
      </c>
      <c r="BK81" s="596"/>
      <c r="BL81" s="596">
        <v>270000</v>
      </c>
      <c r="BM81" s="596"/>
      <c r="BN81" s="592">
        <v>281200</v>
      </c>
      <c r="BO81" s="592">
        <v>281200</v>
      </c>
      <c r="BP81" s="592">
        <v>281200</v>
      </c>
      <c r="BQ81" s="592">
        <v>44200</v>
      </c>
      <c r="BR81" s="592">
        <v>44200</v>
      </c>
      <c r="BS81" s="592">
        <v>44200</v>
      </c>
      <c r="BT81" s="592">
        <v>39300</v>
      </c>
      <c r="BU81" s="596"/>
      <c r="BV81" s="596"/>
      <c r="BW81" s="817">
        <v>0</v>
      </c>
      <c r="BX81" s="596"/>
      <c r="BY81" s="596"/>
      <c r="BZ81" s="1017">
        <v>0.23462</v>
      </c>
      <c r="CA81" s="408">
        <v>291600</v>
      </c>
      <c r="CB81" s="470">
        <v>2.0000000000000001E-4</v>
      </c>
      <c r="CC81" s="776">
        <v>500</v>
      </c>
    </row>
    <row r="82" spans="1:81">
      <c r="A82" s="582">
        <v>13073030</v>
      </c>
      <c r="B82" s="582">
        <v>5359</v>
      </c>
      <c r="C82" s="582" t="s">
        <v>103</v>
      </c>
      <c r="D82" s="592">
        <v>972</v>
      </c>
      <c r="E82" s="592">
        <v>-97200</v>
      </c>
      <c r="F82" s="596"/>
      <c r="G82" s="817">
        <v>97200</v>
      </c>
      <c r="H82" s="665">
        <v>60900</v>
      </c>
      <c r="I82" s="665">
        <v>-158100</v>
      </c>
      <c r="J82" s="676">
        <v>0</v>
      </c>
      <c r="K82" s="665" t="s">
        <v>208</v>
      </c>
      <c r="L82" s="678">
        <v>1</v>
      </c>
      <c r="M82" s="665" t="s">
        <v>208</v>
      </c>
      <c r="N82" s="678"/>
      <c r="O82" s="547">
        <v>117400</v>
      </c>
      <c r="P82" s="549"/>
      <c r="Q82" s="819">
        <v>-117400</v>
      </c>
      <c r="R82" s="677">
        <v>1</v>
      </c>
      <c r="S82" s="549" t="s">
        <v>208</v>
      </c>
      <c r="T82" s="819">
        <v>0</v>
      </c>
      <c r="U82" s="678">
        <v>0</v>
      </c>
      <c r="V82" s="678"/>
      <c r="W82" s="596" t="s">
        <v>208</v>
      </c>
      <c r="X82" s="596"/>
      <c r="Y82" s="596"/>
      <c r="Z82" s="596"/>
      <c r="AA82" s="677">
        <v>1</v>
      </c>
      <c r="AB82" s="596"/>
      <c r="AC82" s="596"/>
      <c r="AD82" s="596"/>
      <c r="AE82" s="596"/>
      <c r="AF82" s="606"/>
      <c r="AG82" s="606"/>
      <c r="AH82" s="606"/>
      <c r="AI82" s="606"/>
      <c r="AJ82" s="606"/>
      <c r="AK82" s="596"/>
      <c r="AL82" s="2">
        <v>3</v>
      </c>
      <c r="AM82" s="592">
        <v>10500</v>
      </c>
      <c r="AN82" s="592">
        <v>10500</v>
      </c>
      <c r="AO82" s="592">
        <v>10500</v>
      </c>
      <c r="AP82" s="1043">
        <f t="shared" si="10"/>
        <v>1</v>
      </c>
      <c r="AQ82" s="2">
        <v>3.5</v>
      </c>
      <c r="AR82" s="592">
        <v>201000</v>
      </c>
      <c r="AS82" s="592">
        <v>201000</v>
      </c>
      <c r="AT82" s="592">
        <v>201000</v>
      </c>
      <c r="AU82" s="1043">
        <f t="shared" si="11"/>
        <v>1</v>
      </c>
      <c r="AV82" s="2">
        <v>3</v>
      </c>
      <c r="AW82" s="592">
        <v>250000</v>
      </c>
      <c r="AX82" s="592">
        <v>250000</v>
      </c>
      <c r="AY82" s="592">
        <v>250000</v>
      </c>
      <c r="AZ82" s="592">
        <v>29200</v>
      </c>
      <c r="BA82" s="592">
        <v>29200</v>
      </c>
      <c r="BB82" s="592">
        <v>29200</v>
      </c>
      <c r="BC82" s="1043">
        <f t="shared" si="12"/>
        <v>1</v>
      </c>
      <c r="BD82" s="592">
        <v>2800</v>
      </c>
      <c r="BE82" s="596"/>
      <c r="BF82" s="592">
        <v>0</v>
      </c>
      <c r="BG82" s="596"/>
      <c r="BH82" s="592">
        <v>79300</v>
      </c>
      <c r="BI82" s="596"/>
      <c r="BJ82" s="596">
        <v>24000</v>
      </c>
      <c r="BK82" s="596"/>
      <c r="BL82" s="596">
        <v>420000</v>
      </c>
      <c r="BM82" s="596"/>
      <c r="BN82" s="592">
        <v>277400</v>
      </c>
      <c r="BO82" s="592">
        <v>277400</v>
      </c>
      <c r="BP82" s="592">
        <v>277400</v>
      </c>
      <c r="BQ82" s="592">
        <v>68200</v>
      </c>
      <c r="BR82" s="592">
        <v>68200</v>
      </c>
      <c r="BS82" s="592">
        <v>68200</v>
      </c>
      <c r="BT82" s="592">
        <v>30900</v>
      </c>
      <c r="BU82" s="596"/>
      <c r="BV82" s="596"/>
      <c r="BW82" s="817">
        <v>0</v>
      </c>
      <c r="BX82" s="596"/>
      <c r="BY82" s="596"/>
      <c r="BZ82" s="1017">
        <v>0.23462</v>
      </c>
      <c r="CA82" s="408">
        <v>335300</v>
      </c>
      <c r="CB82" s="470">
        <v>0</v>
      </c>
      <c r="CC82" s="776">
        <v>0</v>
      </c>
    </row>
    <row r="83" spans="1:81">
      <c r="A83" s="582">
        <v>13073052</v>
      </c>
      <c r="B83" s="582">
        <v>5359</v>
      </c>
      <c r="C83" s="582" t="s">
        <v>104</v>
      </c>
      <c r="D83" s="592">
        <v>449</v>
      </c>
      <c r="E83" s="592">
        <v>3000</v>
      </c>
      <c r="F83" s="596"/>
      <c r="G83" s="817">
        <v>-3000</v>
      </c>
      <c r="H83" s="665">
        <v>152400</v>
      </c>
      <c r="I83" s="665">
        <v>-149400</v>
      </c>
      <c r="J83" s="676">
        <v>0</v>
      </c>
      <c r="K83" s="665" t="s">
        <v>208</v>
      </c>
      <c r="L83" s="678">
        <v>1</v>
      </c>
      <c r="M83" s="665" t="s">
        <v>208</v>
      </c>
      <c r="N83" s="678"/>
      <c r="O83" s="547">
        <v>14000</v>
      </c>
      <c r="P83" s="549"/>
      <c r="Q83" s="819">
        <v>-14000</v>
      </c>
      <c r="R83" s="677">
        <v>1</v>
      </c>
      <c r="S83" s="549" t="s">
        <v>208</v>
      </c>
      <c r="T83" s="819">
        <v>0</v>
      </c>
      <c r="U83" s="678">
        <v>1</v>
      </c>
      <c r="V83" s="678"/>
      <c r="W83" s="596" t="s">
        <v>208</v>
      </c>
      <c r="X83" s="596"/>
      <c r="Y83" s="596"/>
      <c r="Z83" s="596"/>
      <c r="AA83" s="677">
        <v>1</v>
      </c>
      <c r="AB83" s="596"/>
      <c r="AC83" s="596"/>
      <c r="AD83" s="596"/>
      <c r="AE83" s="596"/>
      <c r="AF83" s="606"/>
      <c r="AG83" s="606"/>
      <c r="AH83" s="606"/>
      <c r="AI83" s="606"/>
      <c r="AJ83" s="606"/>
      <c r="AK83" s="596"/>
      <c r="AL83" s="2">
        <v>4</v>
      </c>
      <c r="AM83" s="592">
        <v>14600</v>
      </c>
      <c r="AN83" s="592">
        <v>14600</v>
      </c>
      <c r="AO83" s="592">
        <v>14600</v>
      </c>
      <c r="AP83" s="1043">
        <f t="shared" si="10"/>
        <v>0</v>
      </c>
      <c r="AQ83" s="2">
        <v>4</v>
      </c>
      <c r="AR83" s="592">
        <v>93900</v>
      </c>
      <c r="AS83" s="592">
        <v>93900</v>
      </c>
      <c r="AT83" s="592">
        <v>93900</v>
      </c>
      <c r="AU83" s="1043">
        <f t="shared" si="11"/>
        <v>1</v>
      </c>
      <c r="AV83" s="2">
        <v>4</v>
      </c>
      <c r="AW83" s="592">
        <v>138000</v>
      </c>
      <c r="AX83" s="592">
        <v>138000</v>
      </c>
      <c r="AY83" s="592">
        <v>105800</v>
      </c>
      <c r="AZ83" s="592">
        <v>12000</v>
      </c>
      <c r="BA83" s="592">
        <v>12000</v>
      </c>
      <c r="BB83" s="592">
        <v>9300</v>
      </c>
      <c r="BC83" s="1043">
        <f t="shared" si="12"/>
        <v>0</v>
      </c>
      <c r="BD83" s="592">
        <v>2300</v>
      </c>
      <c r="BE83" s="596"/>
      <c r="BF83" s="592">
        <v>0</v>
      </c>
      <c r="BG83" s="596"/>
      <c r="BH83" s="592">
        <v>20500</v>
      </c>
      <c r="BI83" s="596"/>
      <c r="BJ83" s="596">
        <v>9000</v>
      </c>
      <c r="BK83" s="596"/>
      <c r="BL83" s="596">
        <v>101000</v>
      </c>
      <c r="BM83" s="596"/>
      <c r="BN83" s="592">
        <v>147000</v>
      </c>
      <c r="BO83" s="592">
        <v>147000</v>
      </c>
      <c r="BP83" s="592">
        <v>147000</v>
      </c>
      <c r="BQ83" s="592">
        <v>20300</v>
      </c>
      <c r="BR83" s="592">
        <v>20300</v>
      </c>
      <c r="BS83" s="592">
        <v>20300</v>
      </c>
      <c r="BT83" s="592">
        <v>16800</v>
      </c>
      <c r="BU83" s="596"/>
      <c r="BV83" s="596"/>
      <c r="BW83" s="817">
        <v>0</v>
      </c>
      <c r="BX83" s="596"/>
      <c r="BY83" s="596"/>
      <c r="BZ83" s="1017">
        <v>0.23462</v>
      </c>
      <c r="CA83" s="408">
        <v>134600</v>
      </c>
      <c r="CB83" s="470">
        <v>1E-3</v>
      </c>
      <c r="CC83" s="776">
        <v>1500</v>
      </c>
    </row>
    <row r="84" spans="1:81">
      <c r="A84" s="582">
        <v>13073071</v>
      </c>
      <c r="B84" s="582">
        <v>5359</v>
      </c>
      <c r="C84" s="582" t="s">
        <v>105</v>
      </c>
      <c r="D84" s="592">
        <v>180</v>
      </c>
      <c r="E84" s="592">
        <v>-12400</v>
      </c>
      <c r="F84" s="596"/>
      <c r="G84" s="817">
        <v>12400</v>
      </c>
      <c r="H84" s="665">
        <v>144400</v>
      </c>
      <c r="I84" s="665">
        <v>-156800</v>
      </c>
      <c r="J84" s="676">
        <v>0</v>
      </c>
      <c r="K84" s="665" t="s">
        <v>208</v>
      </c>
      <c r="L84" s="678">
        <v>0</v>
      </c>
      <c r="M84" s="665" t="s">
        <v>208</v>
      </c>
      <c r="N84" s="678"/>
      <c r="O84" s="547">
        <v>700</v>
      </c>
      <c r="P84" s="549"/>
      <c r="Q84" s="819">
        <v>-700</v>
      </c>
      <c r="R84" s="677">
        <v>1</v>
      </c>
      <c r="S84" s="549" t="s">
        <v>208</v>
      </c>
      <c r="T84" s="819">
        <v>0</v>
      </c>
      <c r="U84" s="678">
        <v>1</v>
      </c>
      <c r="V84" s="678"/>
      <c r="W84" s="596" t="s">
        <v>208</v>
      </c>
      <c r="X84" s="596"/>
      <c r="Y84" s="596"/>
      <c r="Z84" s="596"/>
      <c r="AA84" s="677">
        <v>1</v>
      </c>
      <c r="AB84" s="596"/>
      <c r="AC84" s="596"/>
      <c r="AD84" s="596"/>
      <c r="AE84" s="596"/>
      <c r="AF84" s="606"/>
      <c r="AG84" s="606"/>
      <c r="AH84" s="606"/>
      <c r="AI84" s="606"/>
      <c r="AJ84" s="606"/>
      <c r="AK84" s="596"/>
      <c r="AL84" s="2">
        <v>3.5</v>
      </c>
      <c r="AM84" s="592">
        <v>15600</v>
      </c>
      <c r="AN84" s="592">
        <v>15600</v>
      </c>
      <c r="AO84" s="592">
        <v>15600</v>
      </c>
      <c r="AP84" s="1043">
        <f t="shared" si="10"/>
        <v>0</v>
      </c>
      <c r="AQ84" s="2">
        <v>3.5</v>
      </c>
      <c r="AR84" s="592">
        <v>37500</v>
      </c>
      <c r="AS84" s="592">
        <v>37500</v>
      </c>
      <c r="AT84" s="592">
        <v>37500</v>
      </c>
      <c r="AU84" s="1043">
        <f t="shared" si="11"/>
        <v>1</v>
      </c>
      <c r="AV84" s="2">
        <v>4</v>
      </c>
      <c r="AW84" s="592">
        <v>168000</v>
      </c>
      <c r="AX84" s="592">
        <v>168000</v>
      </c>
      <c r="AY84" s="592">
        <v>168000</v>
      </c>
      <c r="AZ84" s="592">
        <v>14700</v>
      </c>
      <c r="BA84" s="592">
        <v>14700</v>
      </c>
      <c r="BB84" s="592">
        <v>14700</v>
      </c>
      <c r="BC84" s="1043">
        <f t="shared" si="12"/>
        <v>0</v>
      </c>
      <c r="BD84" s="592">
        <v>600</v>
      </c>
      <c r="BE84" s="596"/>
      <c r="BF84" s="592">
        <v>0</v>
      </c>
      <c r="BG84" s="596"/>
      <c r="BH84" s="592">
        <v>11800</v>
      </c>
      <c r="BI84" s="596"/>
      <c r="BJ84" s="596">
        <v>7600</v>
      </c>
      <c r="BK84" s="596"/>
      <c r="BL84" s="596">
        <v>45000</v>
      </c>
      <c r="BM84" s="596"/>
      <c r="BN84" s="592">
        <v>47800</v>
      </c>
      <c r="BO84" s="592">
        <v>47800</v>
      </c>
      <c r="BP84" s="592">
        <v>47800</v>
      </c>
      <c r="BQ84" s="592">
        <v>24300</v>
      </c>
      <c r="BR84" s="592">
        <v>24300</v>
      </c>
      <c r="BS84" s="592">
        <v>24300</v>
      </c>
      <c r="BT84" s="592">
        <v>6200</v>
      </c>
      <c r="BU84" s="596"/>
      <c r="BV84" s="596"/>
      <c r="BW84" s="817">
        <v>0</v>
      </c>
      <c r="BX84" s="596"/>
      <c r="BY84" s="596"/>
      <c r="BZ84" s="1017">
        <v>0.23462</v>
      </c>
      <c r="CA84" s="408">
        <v>91400</v>
      </c>
      <c r="CB84" s="470">
        <v>4.0000000000000002E-4</v>
      </c>
      <c r="CC84" s="776">
        <v>500</v>
      </c>
    </row>
    <row r="85" spans="1:81">
      <c r="A85" s="582">
        <v>13073078</v>
      </c>
      <c r="B85" s="582">
        <v>5359</v>
      </c>
      <c r="C85" s="582" t="s">
        <v>106</v>
      </c>
      <c r="D85" s="592">
        <v>2394</v>
      </c>
      <c r="E85" s="592">
        <v>115500</v>
      </c>
      <c r="F85" s="596"/>
      <c r="G85" s="817">
        <v>-115500</v>
      </c>
      <c r="H85" s="665">
        <v>127200</v>
      </c>
      <c r="I85" s="665">
        <v>-11700</v>
      </c>
      <c r="J85" s="676">
        <v>0</v>
      </c>
      <c r="K85" s="665" t="s">
        <v>208</v>
      </c>
      <c r="L85" s="678">
        <v>1</v>
      </c>
      <c r="M85" s="665" t="s">
        <v>208</v>
      </c>
      <c r="N85" s="678"/>
      <c r="O85" s="547">
        <v>-619800</v>
      </c>
      <c r="P85" s="549"/>
      <c r="Q85" s="819">
        <v>619800</v>
      </c>
      <c r="R85" s="677">
        <v>0</v>
      </c>
      <c r="S85" s="549" t="s">
        <v>208</v>
      </c>
      <c r="T85" s="819">
        <v>0</v>
      </c>
      <c r="U85" s="678">
        <v>0</v>
      </c>
      <c r="V85" s="678"/>
      <c r="W85" s="596" t="s">
        <v>208</v>
      </c>
      <c r="X85" s="596"/>
      <c r="Y85" s="596"/>
      <c r="Z85" s="596"/>
      <c r="AA85" s="677">
        <v>1</v>
      </c>
      <c r="AB85" s="596"/>
      <c r="AC85" s="596"/>
      <c r="AD85" s="596"/>
      <c r="AE85" s="596"/>
      <c r="AF85" s="606"/>
      <c r="AG85" s="606"/>
      <c r="AH85" s="606"/>
      <c r="AI85" s="606"/>
      <c r="AJ85" s="606"/>
      <c r="AK85" s="596"/>
      <c r="AL85" s="2">
        <v>4</v>
      </c>
      <c r="AM85" s="592">
        <v>35800</v>
      </c>
      <c r="AN85" s="592">
        <v>35800</v>
      </c>
      <c r="AO85" s="592">
        <v>35800</v>
      </c>
      <c r="AP85" s="1043">
        <f t="shared" si="10"/>
        <v>0</v>
      </c>
      <c r="AQ85" s="2">
        <v>4</v>
      </c>
      <c r="AR85" s="592">
        <v>302000</v>
      </c>
      <c r="AS85" s="592">
        <v>302000</v>
      </c>
      <c r="AT85" s="592">
        <v>302000</v>
      </c>
      <c r="AU85" s="1043">
        <f t="shared" si="11"/>
        <v>1</v>
      </c>
      <c r="AV85" s="2">
        <v>3.25</v>
      </c>
      <c r="AW85" s="592">
        <v>1000000</v>
      </c>
      <c r="AX85" s="592">
        <v>1000000</v>
      </c>
      <c r="AY85" s="592">
        <v>1000000</v>
      </c>
      <c r="AZ85" s="592">
        <v>87500</v>
      </c>
      <c r="BA85" s="592">
        <v>87500</v>
      </c>
      <c r="BB85" s="592">
        <v>87500</v>
      </c>
      <c r="BC85" s="1043">
        <f t="shared" si="12"/>
        <v>1</v>
      </c>
      <c r="BD85" s="592">
        <v>14500</v>
      </c>
      <c r="BE85" s="596"/>
      <c r="BF85" s="592">
        <v>0</v>
      </c>
      <c r="BG85" s="596"/>
      <c r="BH85" s="592">
        <v>0</v>
      </c>
      <c r="BI85" s="596"/>
      <c r="BJ85" s="596">
        <v>0</v>
      </c>
      <c r="BK85" s="596"/>
      <c r="BL85" s="596">
        <v>0</v>
      </c>
      <c r="BM85" s="596"/>
      <c r="BN85" s="592">
        <v>642000</v>
      </c>
      <c r="BO85" s="592">
        <v>642000</v>
      </c>
      <c r="BP85" s="592">
        <v>642000</v>
      </c>
      <c r="BQ85" s="592">
        <v>92500</v>
      </c>
      <c r="BR85" s="592">
        <v>92500</v>
      </c>
      <c r="BS85" s="592">
        <v>92500</v>
      </c>
      <c r="BT85" s="592">
        <v>0</v>
      </c>
      <c r="BU85" s="596"/>
      <c r="BV85" s="596"/>
      <c r="BW85" s="817">
        <v>0</v>
      </c>
      <c r="BX85" s="596"/>
      <c r="BY85" s="596"/>
      <c r="BZ85" s="1017">
        <v>0.23462</v>
      </c>
      <c r="CA85" s="408">
        <v>660800</v>
      </c>
      <c r="CB85" s="470">
        <v>0</v>
      </c>
      <c r="CC85" s="776">
        <v>0</v>
      </c>
    </row>
    <row r="86" spans="1:81">
      <c r="A86" s="582">
        <v>13073101</v>
      </c>
      <c r="B86" s="582">
        <v>5359</v>
      </c>
      <c r="C86" s="582" t="s">
        <v>107</v>
      </c>
      <c r="D86" s="592">
        <v>1036</v>
      </c>
      <c r="E86" s="592">
        <v>217500</v>
      </c>
      <c r="F86" s="596"/>
      <c r="G86" s="817">
        <v>-217500</v>
      </c>
      <c r="H86" s="665">
        <v>334800</v>
      </c>
      <c r="I86" s="665">
        <v>-117300</v>
      </c>
      <c r="J86" s="676">
        <v>0</v>
      </c>
      <c r="K86" s="665" t="s">
        <v>208</v>
      </c>
      <c r="L86" s="678">
        <v>0</v>
      </c>
      <c r="M86" s="665" t="s">
        <v>208</v>
      </c>
      <c r="N86" s="678"/>
      <c r="O86" s="547">
        <v>-63300</v>
      </c>
      <c r="P86" s="549"/>
      <c r="Q86" s="819">
        <v>63300</v>
      </c>
      <c r="R86" s="677">
        <v>0</v>
      </c>
      <c r="S86" s="549" t="s">
        <v>208</v>
      </c>
      <c r="T86" s="819">
        <v>0</v>
      </c>
      <c r="U86" s="678">
        <v>0</v>
      </c>
      <c r="V86" s="678"/>
      <c r="W86" s="596" t="s">
        <v>208</v>
      </c>
      <c r="X86" s="596"/>
      <c r="Y86" s="596"/>
      <c r="Z86" s="596"/>
      <c r="AA86" s="677">
        <v>1</v>
      </c>
      <c r="AB86" s="596"/>
      <c r="AC86" s="596"/>
      <c r="AD86" s="596"/>
      <c r="AE86" s="596"/>
      <c r="AF86" s="606"/>
      <c r="AG86" s="606"/>
      <c r="AH86" s="606"/>
      <c r="AI86" s="606"/>
      <c r="AJ86" s="606"/>
      <c r="AK86" s="596"/>
      <c r="AL86" s="2">
        <v>4</v>
      </c>
      <c r="AM86" s="592">
        <v>44300</v>
      </c>
      <c r="AN86" s="592">
        <v>44300</v>
      </c>
      <c r="AO86" s="592">
        <v>44300</v>
      </c>
      <c r="AP86" s="1043">
        <f t="shared" si="10"/>
        <v>0</v>
      </c>
      <c r="AQ86" s="2">
        <v>4</v>
      </c>
      <c r="AR86" s="592">
        <v>143000</v>
      </c>
      <c r="AS86" s="592">
        <v>143000</v>
      </c>
      <c r="AT86" s="592">
        <v>143000</v>
      </c>
      <c r="AU86" s="1043">
        <f t="shared" si="11"/>
        <v>1</v>
      </c>
      <c r="AV86" s="2">
        <v>3.75</v>
      </c>
      <c r="AW86" s="592">
        <v>200000</v>
      </c>
      <c r="AX86" s="592">
        <v>200000</v>
      </c>
      <c r="AY86" s="592">
        <v>200000</v>
      </c>
      <c r="AZ86" s="592">
        <v>18700</v>
      </c>
      <c r="BA86" s="592">
        <v>18700</v>
      </c>
      <c r="BB86" s="592">
        <v>1800</v>
      </c>
      <c r="BC86" s="1043">
        <f t="shared" si="12"/>
        <v>1</v>
      </c>
      <c r="BD86" s="592">
        <v>5300</v>
      </c>
      <c r="BE86" s="596"/>
      <c r="BF86" s="592">
        <v>0</v>
      </c>
      <c r="BG86" s="596"/>
      <c r="BH86" s="592">
        <v>29200</v>
      </c>
      <c r="BI86" s="596"/>
      <c r="BJ86" s="596">
        <v>18700</v>
      </c>
      <c r="BK86" s="596"/>
      <c r="BL86" s="596">
        <v>108000</v>
      </c>
      <c r="BM86" s="596"/>
      <c r="BN86" s="592">
        <v>275000</v>
      </c>
      <c r="BO86" s="592">
        <v>275000</v>
      </c>
      <c r="BP86" s="592">
        <v>275000</v>
      </c>
      <c r="BQ86" s="592">
        <v>51100</v>
      </c>
      <c r="BR86" s="592">
        <v>51100</v>
      </c>
      <c r="BS86" s="592">
        <v>51100</v>
      </c>
      <c r="BT86" s="592">
        <v>39000</v>
      </c>
      <c r="BU86" s="596"/>
      <c r="BV86" s="596"/>
      <c r="BW86" s="817">
        <v>0</v>
      </c>
      <c r="BX86" s="596"/>
      <c r="BY86" s="596"/>
      <c r="BZ86" s="1017">
        <v>0.23462</v>
      </c>
      <c r="CA86" s="408">
        <v>268600</v>
      </c>
      <c r="CB86" s="470">
        <v>5.9999999999999995E-4</v>
      </c>
      <c r="CC86" s="776">
        <v>1500</v>
      </c>
    </row>
    <row r="87" spans="1:81">
      <c r="A87" s="582">
        <v>13073007</v>
      </c>
      <c r="B87" s="582">
        <v>5360</v>
      </c>
      <c r="C87" s="582" t="s">
        <v>108</v>
      </c>
      <c r="D87" s="632">
        <v>1727</v>
      </c>
      <c r="E87" s="592">
        <v>388570</v>
      </c>
      <c r="F87" s="592" t="s">
        <v>208</v>
      </c>
      <c r="G87" s="592" t="s">
        <v>208</v>
      </c>
      <c r="H87" s="592">
        <v>238110</v>
      </c>
      <c r="I87" s="592">
        <f t="shared" ref="I87:I95" si="13">E87-H87</f>
        <v>150460</v>
      </c>
      <c r="J87" s="678">
        <v>1</v>
      </c>
      <c r="K87" s="592">
        <v>-1130233.8400000001</v>
      </c>
      <c r="L87" s="678">
        <v>0</v>
      </c>
      <c r="M87" s="592">
        <v>1796.98</v>
      </c>
      <c r="N87" s="678">
        <v>1</v>
      </c>
      <c r="O87" s="592">
        <v>324290</v>
      </c>
      <c r="P87" s="592" t="s">
        <v>208</v>
      </c>
      <c r="Q87" s="592" t="s">
        <v>208</v>
      </c>
      <c r="R87" s="678">
        <v>1</v>
      </c>
      <c r="S87" s="592">
        <v>2095448</v>
      </c>
      <c r="T87" s="592" t="s">
        <v>208</v>
      </c>
      <c r="U87" s="678">
        <v>1</v>
      </c>
      <c r="V87" s="678">
        <v>1</v>
      </c>
      <c r="W87" s="592">
        <v>3072828</v>
      </c>
      <c r="X87" s="592"/>
      <c r="Y87" s="592" t="s">
        <v>208</v>
      </c>
      <c r="Z87" s="592" t="s">
        <v>208</v>
      </c>
      <c r="AA87" s="678" t="s">
        <v>208</v>
      </c>
      <c r="AB87" s="678" t="s">
        <v>208</v>
      </c>
      <c r="AC87" s="678" t="s">
        <v>208</v>
      </c>
      <c r="AD87" s="678" t="s">
        <v>208</v>
      </c>
      <c r="AE87" s="678" t="s">
        <v>208</v>
      </c>
      <c r="AF87" s="678" t="s">
        <v>208</v>
      </c>
      <c r="AG87" s="678" t="s">
        <v>208</v>
      </c>
      <c r="AH87" s="678" t="s">
        <v>208</v>
      </c>
      <c r="AI87" s="678" t="s">
        <v>208</v>
      </c>
      <c r="AJ87" s="678" t="s">
        <v>208</v>
      </c>
      <c r="AK87" s="678" t="s">
        <v>208</v>
      </c>
      <c r="AL87" s="2">
        <v>4</v>
      </c>
      <c r="AM87" s="592" t="s">
        <v>208</v>
      </c>
      <c r="AN87" s="592" t="s">
        <v>208</v>
      </c>
      <c r="AO87" s="592" t="s">
        <v>208</v>
      </c>
      <c r="AP87" s="1043">
        <f t="shared" si="10"/>
        <v>0</v>
      </c>
      <c r="AQ87" s="2">
        <v>4</v>
      </c>
      <c r="AR87" s="592" t="s">
        <v>208</v>
      </c>
      <c r="AS87" s="592" t="s">
        <v>208</v>
      </c>
      <c r="AT87" s="592" t="s">
        <v>208</v>
      </c>
      <c r="AU87" s="1043">
        <f t="shared" si="11"/>
        <v>1</v>
      </c>
      <c r="AV87" s="2">
        <v>4.5</v>
      </c>
      <c r="AW87" s="592" t="s">
        <v>208</v>
      </c>
      <c r="AX87" s="592" t="s">
        <v>208</v>
      </c>
      <c r="AY87" s="592" t="s">
        <v>208</v>
      </c>
      <c r="AZ87" s="592" t="s">
        <v>208</v>
      </c>
      <c r="BA87" s="592" t="s">
        <v>208</v>
      </c>
      <c r="BB87" s="592" t="s">
        <v>208</v>
      </c>
      <c r="BC87" s="1043">
        <f t="shared" si="12"/>
        <v>0</v>
      </c>
      <c r="BD87" s="592" t="s">
        <v>208</v>
      </c>
      <c r="BE87" s="592" t="s">
        <v>208</v>
      </c>
      <c r="BF87" s="592" t="s">
        <v>208</v>
      </c>
      <c r="BG87" s="592" t="s">
        <v>208</v>
      </c>
      <c r="BH87" s="592" t="s">
        <v>208</v>
      </c>
      <c r="BI87" s="592" t="s">
        <v>208</v>
      </c>
      <c r="BJ87" s="592" t="s">
        <v>208</v>
      </c>
      <c r="BK87" s="592" t="s">
        <v>208</v>
      </c>
      <c r="BL87" s="592" t="s">
        <v>208</v>
      </c>
      <c r="BM87" s="592" t="s">
        <v>208</v>
      </c>
      <c r="BN87" s="592" t="s">
        <v>208</v>
      </c>
      <c r="BO87" s="592" t="s">
        <v>208</v>
      </c>
      <c r="BP87" s="592" t="s">
        <v>208</v>
      </c>
      <c r="BQ87" s="592" t="s">
        <v>208</v>
      </c>
      <c r="BR87" s="592" t="s">
        <v>208</v>
      </c>
      <c r="BS87" s="592" t="s">
        <v>208</v>
      </c>
      <c r="BT87" s="592" t="s">
        <v>208</v>
      </c>
      <c r="BU87" s="592" t="s">
        <v>208</v>
      </c>
      <c r="BV87" s="592" t="s">
        <v>208</v>
      </c>
      <c r="BW87" s="592" t="s">
        <v>208</v>
      </c>
      <c r="BX87" s="592" t="s">
        <v>208</v>
      </c>
      <c r="BY87" s="592" t="s">
        <v>208</v>
      </c>
      <c r="BZ87" s="596">
        <v>22.16</v>
      </c>
      <c r="CA87" s="596">
        <v>384565</v>
      </c>
      <c r="CB87" s="592" t="s">
        <v>208</v>
      </c>
      <c r="CC87" s="592" t="s">
        <v>208</v>
      </c>
    </row>
    <row r="88" spans="1:81">
      <c r="A88" s="582">
        <v>13073015</v>
      </c>
      <c r="B88" s="582">
        <v>5360</v>
      </c>
      <c r="C88" s="582" t="s">
        <v>109</v>
      </c>
      <c r="D88" s="592">
        <v>1028</v>
      </c>
      <c r="E88" s="592">
        <v>-376330</v>
      </c>
      <c r="F88" s="592" t="s">
        <v>208</v>
      </c>
      <c r="G88" s="592" t="s">
        <v>208</v>
      </c>
      <c r="H88" s="592">
        <v>125370</v>
      </c>
      <c r="I88" s="592">
        <f t="shared" si="13"/>
        <v>-501700</v>
      </c>
      <c r="J88" s="678">
        <v>0</v>
      </c>
      <c r="K88" s="592">
        <v>-291751.11</v>
      </c>
      <c r="L88" s="678">
        <v>0</v>
      </c>
      <c r="M88" s="592">
        <v>-1852371.11</v>
      </c>
      <c r="N88" s="678">
        <v>0</v>
      </c>
      <c r="O88" s="592">
        <v>-451000</v>
      </c>
      <c r="P88" s="592" t="s">
        <v>208</v>
      </c>
      <c r="Q88" s="592" t="s">
        <v>208</v>
      </c>
      <c r="R88" s="678">
        <v>0</v>
      </c>
      <c r="S88" s="592">
        <v>85890</v>
      </c>
      <c r="T88" s="592" t="s">
        <v>208</v>
      </c>
      <c r="U88" s="678">
        <v>0</v>
      </c>
      <c r="V88" s="678">
        <v>0</v>
      </c>
      <c r="W88" s="592">
        <v>-1380270</v>
      </c>
      <c r="X88" s="592"/>
      <c r="Y88" s="592" t="s">
        <v>208</v>
      </c>
      <c r="Z88" s="592" t="s">
        <v>208</v>
      </c>
      <c r="AA88" s="678" t="s">
        <v>208</v>
      </c>
      <c r="AB88" s="678" t="s">
        <v>208</v>
      </c>
      <c r="AC88" s="678" t="s">
        <v>208</v>
      </c>
      <c r="AD88" s="678" t="s">
        <v>208</v>
      </c>
      <c r="AE88" s="678" t="s">
        <v>208</v>
      </c>
      <c r="AF88" s="678" t="s">
        <v>208</v>
      </c>
      <c r="AG88" s="678" t="s">
        <v>208</v>
      </c>
      <c r="AH88" s="678" t="s">
        <v>208</v>
      </c>
      <c r="AI88" s="678" t="s">
        <v>208</v>
      </c>
      <c r="AJ88" s="678" t="s">
        <v>208</v>
      </c>
      <c r="AK88" s="678" t="s">
        <v>208</v>
      </c>
      <c r="AL88" s="2">
        <v>4</v>
      </c>
      <c r="AM88" s="592" t="s">
        <v>208</v>
      </c>
      <c r="AN88" s="592" t="s">
        <v>208</v>
      </c>
      <c r="AO88" s="592" t="s">
        <v>208</v>
      </c>
      <c r="AP88" s="1043">
        <f t="shared" si="10"/>
        <v>0</v>
      </c>
      <c r="AQ88" s="2">
        <v>4</v>
      </c>
      <c r="AR88" s="592" t="s">
        <v>208</v>
      </c>
      <c r="AS88" s="592" t="s">
        <v>208</v>
      </c>
      <c r="AT88" s="592" t="s">
        <v>208</v>
      </c>
      <c r="AU88" s="1043">
        <f t="shared" si="11"/>
        <v>1</v>
      </c>
      <c r="AV88" s="2">
        <v>4</v>
      </c>
      <c r="AW88" s="592" t="s">
        <v>208</v>
      </c>
      <c r="AX88" s="592" t="s">
        <v>208</v>
      </c>
      <c r="AY88" s="592" t="s">
        <v>208</v>
      </c>
      <c r="AZ88" s="592" t="s">
        <v>208</v>
      </c>
      <c r="BA88" s="592" t="s">
        <v>208</v>
      </c>
      <c r="BB88" s="592" t="s">
        <v>208</v>
      </c>
      <c r="BC88" s="1043">
        <f t="shared" si="12"/>
        <v>0</v>
      </c>
      <c r="BD88" s="592" t="s">
        <v>208</v>
      </c>
      <c r="BE88" s="592" t="s">
        <v>208</v>
      </c>
      <c r="BF88" s="592" t="s">
        <v>208</v>
      </c>
      <c r="BG88" s="592" t="s">
        <v>208</v>
      </c>
      <c r="BH88" s="592" t="s">
        <v>208</v>
      </c>
      <c r="BI88" s="592" t="s">
        <v>208</v>
      </c>
      <c r="BJ88" s="592" t="s">
        <v>208</v>
      </c>
      <c r="BK88" s="592" t="s">
        <v>208</v>
      </c>
      <c r="BL88" s="592" t="s">
        <v>208</v>
      </c>
      <c r="BM88" s="592" t="s">
        <v>208</v>
      </c>
      <c r="BN88" s="592" t="s">
        <v>208</v>
      </c>
      <c r="BO88" s="592" t="s">
        <v>208</v>
      </c>
      <c r="BP88" s="592" t="s">
        <v>208</v>
      </c>
      <c r="BQ88" s="592" t="s">
        <v>208</v>
      </c>
      <c r="BR88" s="592" t="s">
        <v>208</v>
      </c>
      <c r="BS88" s="592" t="s">
        <v>208</v>
      </c>
      <c r="BT88" s="592" t="s">
        <v>208</v>
      </c>
      <c r="BU88" s="592" t="s">
        <v>208</v>
      </c>
      <c r="BV88" s="592" t="s">
        <v>208</v>
      </c>
      <c r="BW88" s="592" t="s">
        <v>208</v>
      </c>
      <c r="BX88" s="592" t="s">
        <v>208</v>
      </c>
      <c r="BY88" s="592" t="s">
        <v>208</v>
      </c>
      <c r="BZ88" s="596">
        <v>22.16</v>
      </c>
      <c r="CA88" s="596">
        <v>224340</v>
      </c>
      <c r="CB88" s="592" t="s">
        <v>208</v>
      </c>
      <c r="CC88" s="592" t="s">
        <v>208</v>
      </c>
    </row>
    <row r="89" spans="1:81">
      <c r="A89" s="582">
        <v>13073016</v>
      </c>
      <c r="B89" s="582">
        <v>5360</v>
      </c>
      <c r="C89" s="582" t="s">
        <v>110</v>
      </c>
      <c r="D89" s="592">
        <v>468</v>
      </c>
      <c r="E89" s="592">
        <v>-97750</v>
      </c>
      <c r="F89" s="592" t="s">
        <v>208</v>
      </c>
      <c r="G89" s="592" t="s">
        <v>208</v>
      </c>
      <c r="H89" s="592">
        <v>5890</v>
      </c>
      <c r="I89" s="592">
        <f t="shared" si="13"/>
        <v>-103640</v>
      </c>
      <c r="J89" s="678">
        <v>0</v>
      </c>
      <c r="K89" s="592">
        <v>-112820</v>
      </c>
      <c r="L89" s="678">
        <v>0</v>
      </c>
      <c r="M89" s="592">
        <v>-64520</v>
      </c>
      <c r="N89" s="678">
        <v>0</v>
      </c>
      <c r="O89" s="592">
        <v>-118320</v>
      </c>
      <c r="P89" s="592" t="s">
        <v>208</v>
      </c>
      <c r="Q89" s="592" t="s">
        <v>208</v>
      </c>
      <c r="R89" s="678">
        <v>0</v>
      </c>
      <c r="S89" s="592">
        <v>-167870</v>
      </c>
      <c r="T89" s="592" t="s">
        <v>208</v>
      </c>
      <c r="U89" s="678">
        <v>0</v>
      </c>
      <c r="V89" s="678">
        <v>0</v>
      </c>
      <c r="W89" s="592">
        <v>-118280</v>
      </c>
      <c r="X89" s="592"/>
      <c r="Y89" s="592" t="s">
        <v>208</v>
      </c>
      <c r="Z89" s="592" t="s">
        <v>208</v>
      </c>
      <c r="AA89" s="678" t="s">
        <v>208</v>
      </c>
      <c r="AB89" s="678" t="s">
        <v>208</v>
      </c>
      <c r="AC89" s="678" t="s">
        <v>208</v>
      </c>
      <c r="AD89" s="678" t="s">
        <v>208</v>
      </c>
      <c r="AE89" s="678" t="s">
        <v>208</v>
      </c>
      <c r="AF89" s="678" t="s">
        <v>208</v>
      </c>
      <c r="AG89" s="678" t="s">
        <v>208</v>
      </c>
      <c r="AH89" s="678" t="s">
        <v>208</v>
      </c>
      <c r="AI89" s="678" t="s">
        <v>208</v>
      </c>
      <c r="AJ89" s="678" t="s">
        <v>208</v>
      </c>
      <c r="AK89" s="678" t="s">
        <v>208</v>
      </c>
      <c r="AL89" s="2">
        <v>3.9</v>
      </c>
      <c r="AM89" s="592" t="s">
        <v>208</v>
      </c>
      <c r="AN89" s="592" t="s">
        <v>208</v>
      </c>
      <c r="AO89" s="592" t="s">
        <v>208</v>
      </c>
      <c r="AP89" s="1043">
        <f t="shared" si="10"/>
        <v>0</v>
      </c>
      <c r="AQ89" s="2">
        <v>4</v>
      </c>
      <c r="AR89" s="592" t="s">
        <v>208</v>
      </c>
      <c r="AS89" s="592" t="s">
        <v>208</v>
      </c>
      <c r="AT89" s="592" t="s">
        <v>208</v>
      </c>
      <c r="AU89" s="1043">
        <f t="shared" si="11"/>
        <v>1</v>
      </c>
      <c r="AV89" s="2">
        <v>4</v>
      </c>
      <c r="AW89" s="592" t="s">
        <v>208</v>
      </c>
      <c r="AX89" s="592" t="s">
        <v>208</v>
      </c>
      <c r="AY89" s="592" t="s">
        <v>208</v>
      </c>
      <c r="AZ89" s="592" t="s">
        <v>208</v>
      </c>
      <c r="BA89" s="592" t="s">
        <v>208</v>
      </c>
      <c r="BB89" s="592" t="s">
        <v>208</v>
      </c>
      <c r="BC89" s="1043">
        <f t="shared" si="12"/>
        <v>0</v>
      </c>
      <c r="BD89" s="592" t="s">
        <v>208</v>
      </c>
      <c r="BE89" s="592" t="s">
        <v>208</v>
      </c>
      <c r="BF89" s="592" t="s">
        <v>208</v>
      </c>
      <c r="BG89" s="592" t="s">
        <v>208</v>
      </c>
      <c r="BH89" s="592" t="s">
        <v>208</v>
      </c>
      <c r="BI89" s="592" t="s">
        <v>208</v>
      </c>
      <c r="BJ89" s="592" t="s">
        <v>208</v>
      </c>
      <c r="BK89" s="592" t="s">
        <v>208</v>
      </c>
      <c r="BL89" s="592" t="s">
        <v>208</v>
      </c>
      <c r="BM89" s="592" t="s">
        <v>208</v>
      </c>
      <c r="BN89" s="592" t="s">
        <v>208</v>
      </c>
      <c r="BO89" s="592" t="s">
        <v>208</v>
      </c>
      <c r="BP89" s="592" t="s">
        <v>208</v>
      </c>
      <c r="BQ89" s="592" t="s">
        <v>208</v>
      </c>
      <c r="BR89" s="592" t="s">
        <v>208</v>
      </c>
      <c r="BS89" s="592" t="s">
        <v>208</v>
      </c>
      <c r="BT89" s="592" t="s">
        <v>208</v>
      </c>
      <c r="BU89" s="592" t="s">
        <v>208</v>
      </c>
      <c r="BV89" s="592" t="s">
        <v>208</v>
      </c>
      <c r="BW89" s="592" t="s">
        <v>208</v>
      </c>
      <c r="BX89" s="592" t="s">
        <v>208</v>
      </c>
      <c r="BY89" s="592" t="s">
        <v>208</v>
      </c>
      <c r="BZ89" s="596">
        <v>22.16</v>
      </c>
      <c r="CA89" s="596">
        <v>104429</v>
      </c>
      <c r="CB89" s="592" t="s">
        <v>208</v>
      </c>
      <c r="CC89" s="592" t="s">
        <v>208</v>
      </c>
    </row>
    <row r="90" spans="1:81">
      <c r="A90" s="582">
        <v>13073020</v>
      </c>
      <c r="B90" s="582">
        <v>5360</v>
      </c>
      <c r="C90" s="582" t="s">
        <v>111</v>
      </c>
      <c r="D90" s="592">
        <v>216</v>
      </c>
      <c r="E90" s="592">
        <v>-34670</v>
      </c>
      <c r="F90" s="592" t="s">
        <v>208</v>
      </c>
      <c r="G90" s="592" t="s">
        <v>208</v>
      </c>
      <c r="H90" s="592">
        <v>2340</v>
      </c>
      <c r="I90" s="592">
        <f t="shared" si="13"/>
        <v>-37010</v>
      </c>
      <c r="J90" s="678">
        <v>0</v>
      </c>
      <c r="K90" s="592">
        <v>66922</v>
      </c>
      <c r="L90" s="678">
        <v>1</v>
      </c>
      <c r="M90" s="592">
        <v>-12358.43</v>
      </c>
      <c r="N90" s="678">
        <v>0</v>
      </c>
      <c r="O90" s="592">
        <v>-44210</v>
      </c>
      <c r="P90" s="592" t="s">
        <v>208</v>
      </c>
      <c r="Q90" s="592" t="s">
        <v>208</v>
      </c>
      <c r="R90" s="678">
        <v>0</v>
      </c>
      <c r="S90" s="592">
        <v>-282736</v>
      </c>
      <c r="T90" s="592" t="s">
        <v>208</v>
      </c>
      <c r="U90" s="678">
        <v>0</v>
      </c>
      <c r="V90" s="678">
        <v>0</v>
      </c>
      <c r="W90" s="592">
        <v>-391576</v>
      </c>
      <c r="X90" s="592"/>
      <c r="Y90" s="592" t="s">
        <v>208</v>
      </c>
      <c r="Z90" s="592" t="s">
        <v>208</v>
      </c>
      <c r="AA90" s="678" t="s">
        <v>208</v>
      </c>
      <c r="AB90" s="678" t="s">
        <v>208</v>
      </c>
      <c r="AC90" s="678" t="s">
        <v>208</v>
      </c>
      <c r="AD90" s="678" t="s">
        <v>208</v>
      </c>
      <c r="AE90" s="678" t="s">
        <v>208</v>
      </c>
      <c r="AF90" s="678" t="s">
        <v>208</v>
      </c>
      <c r="AG90" s="678" t="s">
        <v>208</v>
      </c>
      <c r="AH90" s="678" t="s">
        <v>208</v>
      </c>
      <c r="AI90" s="678" t="s">
        <v>208</v>
      </c>
      <c r="AJ90" s="678" t="s">
        <v>208</v>
      </c>
      <c r="AK90" s="678" t="s">
        <v>208</v>
      </c>
      <c r="AL90" s="2">
        <v>3.39</v>
      </c>
      <c r="AM90" s="592" t="s">
        <v>208</v>
      </c>
      <c r="AN90" s="592" t="s">
        <v>208</v>
      </c>
      <c r="AO90" s="592" t="s">
        <v>208</v>
      </c>
      <c r="AP90" s="1043">
        <f t="shared" si="10"/>
        <v>0</v>
      </c>
      <c r="AQ90" s="2">
        <v>3.96</v>
      </c>
      <c r="AR90" s="592" t="s">
        <v>208</v>
      </c>
      <c r="AS90" s="592" t="s">
        <v>208</v>
      </c>
      <c r="AT90" s="592" t="s">
        <v>208</v>
      </c>
      <c r="AU90" s="1043">
        <f t="shared" si="11"/>
        <v>1</v>
      </c>
      <c r="AV90" s="2">
        <v>3.51</v>
      </c>
      <c r="AW90" s="592" t="s">
        <v>208</v>
      </c>
      <c r="AX90" s="592" t="s">
        <v>208</v>
      </c>
      <c r="AY90" s="592" t="s">
        <v>208</v>
      </c>
      <c r="AZ90" s="592" t="s">
        <v>208</v>
      </c>
      <c r="BA90" s="592" t="s">
        <v>208</v>
      </c>
      <c r="BB90" s="592" t="s">
        <v>208</v>
      </c>
      <c r="BC90" s="1043">
        <f t="shared" si="12"/>
        <v>1</v>
      </c>
      <c r="BD90" s="592" t="s">
        <v>208</v>
      </c>
      <c r="BE90" s="592" t="s">
        <v>208</v>
      </c>
      <c r="BF90" s="592" t="s">
        <v>208</v>
      </c>
      <c r="BG90" s="592" t="s">
        <v>208</v>
      </c>
      <c r="BH90" s="592" t="s">
        <v>208</v>
      </c>
      <c r="BI90" s="592" t="s">
        <v>208</v>
      </c>
      <c r="BJ90" s="592" t="s">
        <v>208</v>
      </c>
      <c r="BK90" s="592" t="s">
        <v>208</v>
      </c>
      <c r="BL90" s="592" t="s">
        <v>208</v>
      </c>
      <c r="BM90" s="592" t="s">
        <v>208</v>
      </c>
      <c r="BN90" s="592" t="s">
        <v>208</v>
      </c>
      <c r="BO90" s="592" t="s">
        <v>208</v>
      </c>
      <c r="BP90" s="592" t="s">
        <v>208</v>
      </c>
      <c r="BQ90" s="592" t="s">
        <v>208</v>
      </c>
      <c r="BR90" s="592" t="s">
        <v>208</v>
      </c>
      <c r="BS90" s="592" t="s">
        <v>208</v>
      </c>
      <c r="BT90" s="592" t="s">
        <v>208</v>
      </c>
      <c r="BU90" s="592" t="s">
        <v>208</v>
      </c>
      <c r="BV90" s="592" t="s">
        <v>208</v>
      </c>
      <c r="BW90" s="592" t="s">
        <v>208</v>
      </c>
      <c r="BX90" s="592" t="s">
        <v>208</v>
      </c>
      <c r="BY90" s="592" t="s">
        <v>208</v>
      </c>
      <c r="BZ90" s="596">
        <v>22.16</v>
      </c>
      <c r="CA90" s="596">
        <v>54260</v>
      </c>
      <c r="CB90" s="592" t="s">
        <v>208</v>
      </c>
      <c r="CC90" s="592" t="s">
        <v>208</v>
      </c>
    </row>
    <row r="91" spans="1:81">
      <c r="A91" s="582">
        <v>13073022</v>
      </c>
      <c r="B91" s="582">
        <v>5360</v>
      </c>
      <c r="C91" s="582" t="s">
        <v>112</v>
      </c>
      <c r="D91" s="608">
        <v>766</v>
      </c>
      <c r="E91" s="592">
        <v>-78900</v>
      </c>
      <c r="F91" s="592" t="s">
        <v>208</v>
      </c>
      <c r="G91" s="592" t="s">
        <v>208</v>
      </c>
      <c r="H91" s="592">
        <v>11350</v>
      </c>
      <c r="I91" s="592">
        <f t="shared" si="13"/>
        <v>-90250</v>
      </c>
      <c r="J91" s="678">
        <v>0</v>
      </c>
      <c r="K91" s="592">
        <v>-163308</v>
      </c>
      <c r="L91" s="678">
        <v>0</v>
      </c>
      <c r="M91" s="592">
        <v>37.299999999999997</v>
      </c>
      <c r="N91" s="678">
        <v>1</v>
      </c>
      <c r="O91" s="592">
        <v>15070</v>
      </c>
      <c r="P91" s="592" t="s">
        <v>208</v>
      </c>
      <c r="Q91" s="592" t="s">
        <v>208</v>
      </c>
      <c r="R91" s="678">
        <v>1</v>
      </c>
      <c r="S91" s="592">
        <v>106692</v>
      </c>
      <c r="T91" s="592" t="s">
        <v>208</v>
      </c>
      <c r="U91" s="678">
        <v>1</v>
      </c>
      <c r="V91" s="678">
        <v>1</v>
      </c>
      <c r="W91" s="592">
        <v>77472</v>
      </c>
      <c r="X91" s="592"/>
      <c r="Y91" s="592" t="s">
        <v>208</v>
      </c>
      <c r="Z91" s="592" t="s">
        <v>208</v>
      </c>
      <c r="AA91" s="678" t="s">
        <v>208</v>
      </c>
      <c r="AB91" s="678" t="s">
        <v>208</v>
      </c>
      <c r="AC91" s="678" t="s">
        <v>208</v>
      </c>
      <c r="AD91" s="678" t="s">
        <v>208</v>
      </c>
      <c r="AE91" s="678" t="s">
        <v>208</v>
      </c>
      <c r="AF91" s="678" t="s">
        <v>208</v>
      </c>
      <c r="AG91" s="678" t="s">
        <v>208</v>
      </c>
      <c r="AH91" s="678" t="s">
        <v>208</v>
      </c>
      <c r="AI91" s="678" t="s">
        <v>208</v>
      </c>
      <c r="AJ91" s="678" t="s">
        <v>208</v>
      </c>
      <c r="AK91" s="678" t="s">
        <v>208</v>
      </c>
      <c r="AL91" s="2">
        <v>4</v>
      </c>
      <c r="AM91" s="592" t="s">
        <v>208</v>
      </c>
      <c r="AN91" s="592" t="s">
        <v>208</v>
      </c>
      <c r="AO91" s="592" t="s">
        <v>208</v>
      </c>
      <c r="AP91" s="1043">
        <f t="shared" si="10"/>
        <v>0</v>
      </c>
      <c r="AQ91" s="2">
        <v>4</v>
      </c>
      <c r="AR91" s="592" t="s">
        <v>208</v>
      </c>
      <c r="AS91" s="592" t="s">
        <v>208</v>
      </c>
      <c r="AT91" s="592" t="s">
        <v>208</v>
      </c>
      <c r="AU91" s="1043">
        <f t="shared" si="11"/>
        <v>1</v>
      </c>
      <c r="AV91" s="2">
        <v>4.5</v>
      </c>
      <c r="AW91" s="592" t="s">
        <v>208</v>
      </c>
      <c r="AX91" s="592" t="s">
        <v>208</v>
      </c>
      <c r="AY91" s="592" t="s">
        <v>208</v>
      </c>
      <c r="AZ91" s="592" t="s">
        <v>208</v>
      </c>
      <c r="BA91" s="592" t="s">
        <v>208</v>
      </c>
      <c r="BB91" s="592" t="s">
        <v>208</v>
      </c>
      <c r="BC91" s="1043">
        <f t="shared" si="12"/>
        <v>0</v>
      </c>
      <c r="BD91" s="592" t="s">
        <v>208</v>
      </c>
      <c r="BE91" s="592" t="s">
        <v>208</v>
      </c>
      <c r="BF91" s="592" t="s">
        <v>208</v>
      </c>
      <c r="BG91" s="592" t="s">
        <v>208</v>
      </c>
      <c r="BH91" s="592" t="s">
        <v>208</v>
      </c>
      <c r="BI91" s="592" t="s">
        <v>208</v>
      </c>
      <c r="BJ91" s="592" t="s">
        <v>208</v>
      </c>
      <c r="BK91" s="592" t="s">
        <v>208</v>
      </c>
      <c r="BL91" s="592" t="s">
        <v>208</v>
      </c>
      <c r="BM91" s="592" t="s">
        <v>208</v>
      </c>
      <c r="BN91" s="592" t="s">
        <v>208</v>
      </c>
      <c r="BO91" s="592" t="s">
        <v>208</v>
      </c>
      <c r="BP91" s="592" t="s">
        <v>208</v>
      </c>
      <c r="BQ91" s="592" t="s">
        <v>208</v>
      </c>
      <c r="BR91" s="592" t="s">
        <v>208</v>
      </c>
      <c r="BS91" s="592" t="s">
        <v>208</v>
      </c>
      <c r="BT91" s="592" t="s">
        <v>208</v>
      </c>
      <c r="BU91" s="592" t="s">
        <v>208</v>
      </c>
      <c r="BV91" s="592" t="s">
        <v>208</v>
      </c>
      <c r="BW91" s="592" t="s">
        <v>208</v>
      </c>
      <c r="BX91" s="592" t="s">
        <v>208</v>
      </c>
      <c r="BY91" s="592" t="s">
        <v>208</v>
      </c>
      <c r="BZ91" s="596">
        <v>22.16</v>
      </c>
      <c r="CA91" s="596">
        <v>171451</v>
      </c>
      <c r="CB91" s="592" t="s">
        <v>208</v>
      </c>
      <c r="CC91" s="592" t="s">
        <v>208</v>
      </c>
    </row>
    <row r="92" spans="1:81">
      <c r="A92" s="582">
        <v>13073032</v>
      </c>
      <c r="B92" s="582">
        <v>5360</v>
      </c>
      <c r="C92" s="582" t="s">
        <v>113</v>
      </c>
      <c r="D92" s="592">
        <v>529</v>
      </c>
      <c r="E92" s="592">
        <v>-71070</v>
      </c>
      <c r="F92" s="592" t="s">
        <v>208</v>
      </c>
      <c r="G92" s="592" t="s">
        <v>208</v>
      </c>
      <c r="H92" s="592">
        <v>0</v>
      </c>
      <c r="I92" s="592">
        <f t="shared" si="13"/>
        <v>-71070</v>
      </c>
      <c r="J92" s="678">
        <v>0</v>
      </c>
      <c r="K92" s="592">
        <v>-328044</v>
      </c>
      <c r="L92" s="678">
        <v>0</v>
      </c>
      <c r="M92" s="592">
        <v>-2250</v>
      </c>
      <c r="N92" s="678">
        <v>0</v>
      </c>
      <c r="O92" s="592">
        <v>-108870</v>
      </c>
      <c r="P92" s="592" t="s">
        <v>208</v>
      </c>
      <c r="Q92" s="592" t="s">
        <v>208</v>
      </c>
      <c r="R92" s="678">
        <v>0</v>
      </c>
      <c r="S92" s="592">
        <v>-812144</v>
      </c>
      <c r="T92" s="592" t="s">
        <v>208</v>
      </c>
      <c r="U92" s="678">
        <v>0</v>
      </c>
      <c r="V92" s="678">
        <v>0</v>
      </c>
      <c r="W92" s="592">
        <v>-38970</v>
      </c>
      <c r="X92" s="592"/>
      <c r="Y92" s="592" t="s">
        <v>208</v>
      </c>
      <c r="Z92" s="592" t="s">
        <v>208</v>
      </c>
      <c r="AA92" s="678" t="s">
        <v>208</v>
      </c>
      <c r="AB92" s="678" t="s">
        <v>208</v>
      </c>
      <c r="AC92" s="678" t="s">
        <v>208</v>
      </c>
      <c r="AD92" s="678" t="s">
        <v>208</v>
      </c>
      <c r="AE92" s="678" t="s">
        <v>208</v>
      </c>
      <c r="AF92" s="678" t="s">
        <v>208</v>
      </c>
      <c r="AG92" s="678" t="s">
        <v>208</v>
      </c>
      <c r="AH92" s="678" t="s">
        <v>208</v>
      </c>
      <c r="AI92" s="678" t="s">
        <v>208</v>
      </c>
      <c r="AJ92" s="678" t="s">
        <v>208</v>
      </c>
      <c r="AK92" s="678" t="s">
        <v>208</v>
      </c>
      <c r="AL92" s="2">
        <v>3.5</v>
      </c>
      <c r="AM92" s="592" t="s">
        <v>208</v>
      </c>
      <c r="AN92" s="592" t="s">
        <v>208</v>
      </c>
      <c r="AO92" s="592" t="s">
        <v>208</v>
      </c>
      <c r="AP92" s="1043">
        <f t="shared" si="10"/>
        <v>0</v>
      </c>
      <c r="AQ92" s="2">
        <v>4</v>
      </c>
      <c r="AR92" s="592" t="s">
        <v>208</v>
      </c>
      <c r="AS92" s="592" t="s">
        <v>208</v>
      </c>
      <c r="AT92" s="592" t="s">
        <v>208</v>
      </c>
      <c r="AU92" s="1043">
        <f t="shared" si="11"/>
        <v>1</v>
      </c>
      <c r="AV92" s="2">
        <v>3.8</v>
      </c>
      <c r="AW92" s="592" t="s">
        <v>208</v>
      </c>
      <c r="AX92" s="592" t="s">
        <v>208</v>
      </c>
      <c r="AY92" s="592" t="s">
        <v>208</v>
      </c>
      <c r="AZ92" s="592" t="s">
        <v>208</v>
      </c>
      <c r="BA92" s="592" t="s">
        <v>208</v>
      </c>
      <c r="BB92" s="592" t="s">
        <v>208</v>
      </c>
      <c r="BC92" s="1043">
        <f t="shared" si="12"/>
        <v>1</v>
      </c>
      <c r="BD92" s="592" t="s">
        <v>208</v>
      </c>
      <c r="BE92" s="592" t="s">
        <v>208</v>
      </c>
      <c r="BF92" s="592" t="s">
        <v>208</v>
      </c>
      <c r="BG92" s="592" t="s">
        <v>208</v>
      </c>
      <c r="BH92" s="592" t="s">
        <v>208</v>
      </c>
      <c r="BI92" s="592" t="s">
        <v>208</v>
      </c>
      <c r="BJ92" s="592" t="s">
        <v>208</v>
      </c>
      <c r="BK92" s="592" t="s">
        <v>208</v>
      </c>
      <c r="BL92" s="592" t="s">
        <v>208</v>
      </c>
      <c r="BM92" s="592" t="s">
        <v>208</v>
      </c>
      <c r="BN92" s="592" t="s">
        <v>208</v>
      </c>
      <c r="BO92" s="592" t="s">
        <v>208</v>
      </c>
      <c r="BP92" s="592" t="s">
        <v>208</v>
      </c>
      <c r="BQ92" s="592" t="s">
        <v>208</v>
      </c>
      <c r="BR92" s="592" t="s">
        <v>208</v>
      </c>
      <c r="BS92" s="592" t="s">
        <v>208</v>
      </c>
      <c r="BT92" s="592" t="s">
        <v>208</v>
      </c>
      <c r="BU92" s="592" t="s">
        <v>208</v>
      </c>
      <c r="BV92" s="592" t="s">
        <v>208</v>
      </c>
      <c r="BW92" s="592" t="s">
        <v>208</v>
      </c>
      <c r="BX92" s="592" t="s">
        <v>208</v>
      </c>
      <c r="BY92" s="592" t="s">
        <v>208</v>
      </c>
      <c r="BZ92" s="596">
        <v>22.16</v>
      </c>
      <c r="CA92" s="596">
        <v>119127</v>
      </c>
      <c r="CB92" s="592" t="s">
        <v>208</v>
      </c>
      <c r="CC92" s="592" t="s">
        <v>208</v>
      </c>
    </row>
    <row r="93" spans="1:81">
      <c r="A93" s="582">
        <v>13073033</v>
      </c>
      <c r="B93" s="582">
        <v>5360</v>
      </c>
      <c r="C93" s="582" t="s">
        <v>114</v>
      </c>
      <c r="D93" s="592">
        <v>551</v>
      </c>
      <c r="E93" s="592">
        <v>24210</v>
      </c>
      <c r="F93" s="592" t="s">
        <v>208</v>
      </c>
      <c r="G93" s="592" t="s">
        <v>208</v>
      </c>
      <c r="H93" s="592">
        <v>22680</v>
      </c>
      <c r="I93" s="592">
        <f t="shared" si="13"/>
        <v>1530</v>
      </c>
      <c r="J93" s="678">
        <v>1</v>
      </c>
      <c r="K93" s="592">
        <v>-106447</v>
      </c>
      <c r="L93" s="678">
        <v>0</v>
      </c>
      <c r="M93" s="592">
        <v>72413</v>
      </c>
      <c r="N93" s="678">
        <v>1</v>
      </c>
      <c r="O93" s="592">
        <v>3860</v>
      </c>
      <c r="P93" s="592" t="s">
        <v>208</v>
      </c>
      <c r="Q93" s="592" t="s">
        <v>208</v>
      </c>
      <c r="R93" s="678">
        <v>1</v>
      </c>
      <c r="S93" s="592">
        <v>-226415</v>
      </c>
      <c r="T93" s="592" t="s">
        <v>208</v>
      </c>
      <c r="U93" s="678">
        <v>0</v>
      </c>
      <c r="V93" s="678">
        <v>0</v>
      </c>
      <c r="W93" s="592">
        <v>-101775</v>
      </c>
      <c r="X93" s="592"/>
      <c r="Y93" s="592" t="s">
        <v>208</v>
      </c>
      <c r="Z93" s="592" t="s">
        <v>208</v>
      </c>
      <c r="AA93" s="678" t="s">
        <v>208</v>
      </c>
      <c r="AB93" s="678" t="s">
        <v>208</v>
      </c>
      <c r="AC93" s="678" t="s">
        <v>208</v>
      </c>
      <c r="AD93" s="678" t="s">
        <v>208</v>
      </c>
      <c r="AE93" s="678" t="s">
        <v>208</v>
      </c>
      <c r="AF93" s="678" t="s">
        <v>208</v>
      </c>
      <c r="AG93" s="678" t="s">
        <v>208</v>
      </c>
      <c r="AH93" s="678" t="s">
        <v>208</v>
      </c>
      <c r="AI93" s="678" t="s">
        <v>208</v>
      </c>
      <c r="AJ93" s="678" t="s">
        <v>208</v>
      </c>
      <c r="AK93" s="678" t="s">
        <v>208</v>
      </c>
      <c r="AL93" s="2">
        <v>4</v>
      </c>
      <c r="AM93" s="592" t="s">
        <v>208</v>
      </c>
      <c r="AN93" s="592" t="s">
        <v>208</v>
      </c>
      <c r="AO93" s="592" t="s">
        <v>208</v>
      </c>
      <c r="AP93" s="1043">
        <f t="shared" si="10"/>
        <v>0</v>
      </c>
      <c r="AQ93" s="2">
        <v>4</v>
      </c>
      <c r="AR93" s="592" t="s">
        <v>208</v>
      </c>
      <c r="AS93" s="592" t="s">
        <v>208</v>
      </c>
      <c r="AT93" s="592" t="s">
        <v>208</v>
      </c>
      <c r="AU93" s="1043">
        <f t="shared" si="11"/>
        <v>1</v>
      </c>
      <c r="AV93" s="2">
        <v>4</v>
      </c>
      <c r="AW93" s="592" t="s">
        <v>208</v>
      </c>
      <c r="AX93" s="592" t="s">
        <v>208</v>
      </c>
      <c r="AY93" s="592" t="s">
        <v>208</v>
      </c>
      <c r="AZ93" s="592" t="s">
        <v>208</v>
      </c>
      <c r="BA93" s="592" t="s">
        <v>208</v>
      </c>
      <c r="BB93" s="592" t="s">
        <v>208</v>
      </c>
      <c r="BC93" s="1043">
        <f t="shared" si="12"/>
        <v>0</v>
      </c>
      <c r="BD93" s="592" t="s">
        <v>208</v>
      </c>
      <c r="BE93" s="592" t="s">
        <v>208</v>
      </c>
      <c r="BF93" s="592" t="s">
        <v>208</v>
      </c>
      <c r="BG93" s="592" t="s">
        <v>208</v>
      </c>
      <c r="BH93" s="592" t="s">
        <v>208</v>
      </c>
      <c r="BI93" s="592" t="s">
        <v>208</v>
      </c>
      <c r="BJ93" s="592" t="s">
        <v>208</v>
      </c>
      <c r="BK93" s="592" t="s">
        <v>208</v>
      </c>
      <c r="BL93" s="592" t="s">
        <v>208</v>
      </c>
      <c r="BM93" s="592" t="s">
        <v>208</v>
      </c>
      <c r="BN93" s="592" t="s">
        <v>208</v>
      </c>
      <c r="BO93" s="592" t="s">
        <v>208</v>
      </c>
      <c r="BP93" s="592" t="s">
        <v>208</v>
      </c>
      <c r="BQ93" s="592" t="s">
        <v>208</v>
      </c>
      <c r="BR93" s="592" t="s">
        <v>208</v>
      </c>
      <c r="BS93" s="592" t="s">
        <v>208</v>
      </c>
      <c r="BT93" s="592" t="s">
        <v>208</v>
      </c>
      <c r="BU93" s="592" t="s">
        <v>208</v>
      </c>
      <c r="BV93" s="592" t="s">
        <v>208</v>
      </c>
      <c r="BW93" s="592" t="s">
        <v>208</v>
      </c>
      <c r="BX93" s="592" t="s">
        <v>208</v>
      </c>
      <c r="BY93" s="592" t="s">
        <v>208</v>
      </c>
      <c r="BZ93" s="596">
        <v>22.16</v>
      </c>
      <c r="CA93" s="596">
        <v>130570</v>
      </c>
      <c r="CB93" s="592" t="s">
        <v>208</v>
      </c>
      <c r="CC93" s="592" t="s">
        <v>208</v>
      </c>
    </row>
    <row r="94" spans="1:81">
      <c r="A94" s="582">
        <v>13073039</v>
      </c>
      <c r="B94" s="582">
        <v>5360</v>
      </c>
      <c r="C94" s="582" t="s">
        <v>115</v>
      </c>
      <c r="D94" s="592">
        <v>123</v>
      </c>
      <c r="E94" s="592">
        <v>-38700</v>
      </c>
      <c r="F94" s="592" t="s">
        <v>208</v>
      </c>
      <c r="G94" s="592" t="s">
        <v>208</v>
      </c>
      <c r="H94" s="592">
        <v>3030</v>
      </c>
      <c r="I94" s="592">
        <f t="shared" si="13"/>
        <v>-41730</v>
      </c>
      <c r="J94" s="678">
        <v>0</v>
      </c>
      <c r="K94" s="592">
        <v>-394740</v>
      </c>
      <c r="L94" s="678">
        <v>0</v>
      </c>
      <c r="M94" s="592">
        <v>-532710</v>
      </c>
      <c r="N94" s="678">
        <v>0</v>
      </c>
      <c r="O94" s="592">
        <v>-48170</v>
      </c>
      <c r="P94" s="592" t="s">
        <v>208</v>
      </c>
      <c r="Q94" s="592" t="s">
        <v>208</v>
      </c>
      <c r="R94" s="678">
        <v>0</v>
      </c>
      <c r="S94" s="592">
        <v>-541112</v>
      </c>
      <c r="T94" s="592" t="s">
        <v>208</v>
      </c>
      <c r="U94" s="678">
        <v>0</v>
      </c>
      <c r="V94" s="678">
        <v>0</v>
      </c>
      <c r="W94" s="592">
        <v>-665662</v>
      </c>
      <c r="X94" s="592"/>
      <c r="Y94" s="592" t="s">
        <v>208</v>
      </c>
      <c r="Z94" s="592" t="s">
        <v>208</v>
      </c>
      <c r="AA94" s="678" t="s">
        <v>208</v>
      </c>
      <c r="AB94" s="678" t="s">
        <v>208</v>
      </c>
      <c r="AC94" s="678" t="s">
        <v>208</v>
      </c>
      <c r="AD94" s="678" t="s">
        <v>208</v>
      </c>
      <c r="AE94" s="678" t="s">
        <v>208</v>
      </c>
      <c r="AF94" s="678" t="s">
        <v>208</v>
      </c>
      <c r="AG94" s="678" t="s">
        <v>208</v>
      </c>
      <c r="AH94" s="678" t="s">
        <v>208</v>
      </c>
      <c r="AI94" s="678" t="s">
        <v>208</v>
      </c>
      <c r="AJ94" s="678" t="s">
        <v>208</v>
      </c>
      <c r="AK94" s="678" t="s">
        <v>208</v>
      </c>
      <c r="AL94" s="2">
        <v>4</v>
      </c>
      <c r="AM94" s="592" t="s">
        <v>208</v>
      </c>
      <c r="AN94" s="592" t="s">
        <v>208</v>
      </c>
      <c r="AO94" s="592" t="s">
        <v>208</v>
      </c>
      <c r="AP94" s="1043">
        <f t="shared" si="10"/>
        <v>0</v>
      </c>
      <c r="AQ94" s="2">
        <v>4</v>
      </c>
      <c r="AR94" s="592" t="s">
        <v>208</v>
      </c>
      <c r="AS94" s="592" t="s">
        <v>208</v>
      </c>
      <c r="AT94" s="592" t="s">
        <v>208</v>
      </c>
      <c r="AU94" s="1043">
        <f t="shared" si="11"/>
        <v>1</v>
      </c>
      <c r="AV94" s="2">
        <v>4</v>
      </c>
      <c r="AW94" s="592" t="s">
        <v>208</v>
      </c>
      <c r="AX94" s="592" t="s">
        <v>208</v>
      </c>
      <c r="AY94" s="592" t="s">
        <v>208</v>
      </c>
      <c r="AZ94" s="592" t="s">
        <v>208</v>
      </c>
      <c r="BA94" s="592" t="s">
        <v>208</v>
      </c>
      <c r="BB94" s="592" t="s">
        <v>208</v>
      </c>
      <c r="BC94" s="1043">
        <f t="shared" si="12"/>
        <v>0</v>
      </c>
      <c r="BD94" s="592" t="s">
        <v>208</v>
      </c>
      <c r="BE94" s="592" t="s">
        <v>208</v>
      </c>
      <c r="BF94" s="592" t="s">
        <v>208</v>
      </c>
      <c r="BG94" s="592" t="s">
        <v>208</v>
      </c>
      <c r="BH94" s="592" t="s">
        <v>208</v>
      </c>
      <c r="BI94" s="592" t="s">
        <v>208</v>
      </c>
      <c r="BJ94" s="592" t="s">
        <v>208</v>
      </c>
      <c r="BK94" s="592" t="s">
        <v>208</v>
      </c>
      <c r="BL94" s="592" t="s">
        <v>208</v>
      </c>
      <c r="BM94" s="592" t="s">
        <v>208</v>
      </c>
      <c r="BN94" s="592" t="s">
        <v>208</v>
      </c>
      <c r="BO94" s="592" t="s">
        <v>208</v>
      </c>
      <c r="BP94" s="592" t="s">
        <v>208</v>
      </c>
      <c r="BQ94" s="592" t="s">
        <v>208</v>
      </c>
      <c r="BR94" s="592" t="s">
        <v>208</v>
      </c>
      <c r="BS94" s="592" t="s">
        <v>208</v>
      </c>
      <c r="BT94" s="592" t="s">
        <v>208</v>
      </c>
      <c r="BU94" s="592" t="s">
        <v>208</v>
      </c>
      <c r="BV94" s="592" t="s">
        <v>208</v>
      </c>
      <c r="BW94" s="592" t="s">
        <v>208</v>
      </c>
      <c r="BX94" s="592" t="s">
        <v>208</v>
      </c>
      <c r="BY94" s="592" t="s">
        <v>208</v>
      </c>
      <c r="BZ94" s="596">
        <v>22.16</v>
      </c>
      <c r="CA94" s="596">
        <v>27382</v>
      </c>
      <c r="CB94" s="592" t="s">
        <v>208</v>
      </c>
      <c r="CC94" s="592" t="s">
        <v>208</v>
      </c>
    </row>
    <row r="95" spans="1:81">
      <c r="A95" s="582">
        <v>13073050</v>
      </c>
      <c r="B95" s="582">
        <v>5360</v>
      </c>
      <c r="C95" s="582" t="s">
        <v>116</v>
      </c>
      <c r="D95" s="592">
        <v>636</v>
      </c>
      <c r="E95" s="592">
        <v>-116480</v>
      </c>
      <c r="F95" s="592" t="s">
        <v>208</v>
      </c>
      <c r="G95" s="592" t="s">
        <v>208</v>
      </c>
      <c r="H95" s="592">
        <v>0</v>
      </c>
      <c r="I95" s="592">
        <f t="shared" si="13"/>
        <v>-116480</v>
      </c>
      <c r="J95" s="678">
        <v>0</v>
      </c>
      <c r="K95" s="592">
        <v>-172412</v>
      </c>
      <c r="L95" s="678">
        <v>0</v>
      </c>
      <c r="M95" s="592">
        <v>-526612</v>
      </c>
      <c r="N95" s="678">
        <v>0</v>
      </c>
      <c r="O95" s="592">
        <v>-100270</v>
      </c>
      <c r="P95" s="592" t="s">
        <v>208</v>
      </c>
      <c r="Q95" s="592" t="s">
        <v>208</v>
      </c>
      <c r="R95" s="678">
        <v>0</v>
      </c>
      <c r="S95" s="592">
        <v>-68520</v>
      </c>
      <c r="T95" s="592" t="s">
        <v>208</v>
      </c>
      <c r="U95" s="678">
        <v>0</v>
      </c>
      <c r="V95" s="678">
        <v>0</v>
      </c>
      <c r="W95" s="592">
        <v>-417110</v>
      </c>
      <c r="X95" s="592"/>
      <c r="Y95" s="592" t="s">
        <v>208</v>
      </c>
      <c r="Z95" s="592" t="s">
        <v>208</v>
      </c>
      <c r="AA95" s="678" t="s">
        <v>208</v>
      </c>
      <c r="AB95" s="678" t="s">
        <v>208</v>
      </c>
      <c r="AC95" s="678" t="s">
        <v>208</v>
      </c>
      <c r="AD95" s="678" t="s">
        <v>208</v>
      </c>
      <c r="AE95" s="678" t="s">
        <v>208</v>
      </c>
      <c r="AF95" s="678" t="s">
        <v>208</v>
      </c>
      <c r="AG95" s="678" t="s">
        <v>208</v>
      </c>
      <c r="AH95" s="678" t="s">
        <v>208</v>
      </c>
      <c r="AI95" s="678" t="s">
        <v>208</v>
      </c>
      <c r="AJ95" s="678" t="s">
        <v>208</v>
      </c>
      <c r="AK95" s="678" t="s">
        <v>208</v>
      </c>
      <c r="AL95" s="2">
        <v>3.5</v>
      </c>
      <c r="AM95" s="592" t="s">
        <v>208</v>
      </c>
      <c r="AN95" s="592" t="s">
        <v>208</v>
      </c>
      <c r="AO95" s="592" t="s">
        <v>208</v>
      </c>
      <c r="AP95" s="1043">
        <f t="shared" si="10"/>
        <v>0</v>
      </c>
      <c r="AQ95" s="2">
        <v>4</v>
      </c>
      <c r="AR95" s="592" t="s">
        <v>208</v>
      </c>
      <c r="AS95" s="592" t="s">
        <v>208</v>
      </c>
      <c r="AT95" s="592" t="s">
        <v>208</v>
      </c>
      <c r="AU95" s="1043">
        <f t="shared" si="11"/>
        <v>1</v>
      </c>
      <c r="AV95" s="2">
        <v>3.5</v>
      </c>
      <c r="AW95" s="592" t="s">
        <v>208</v>
      </c>
      <c r="AX95" s="592" t="s">
        <v>208</v>
      </c>
      <c r="AY95" s="592" t="s">
        <v>208</v>
      </c>
      <c r="AZ95" s="592" t="s">
        <v>208</v>
      </c>
      <c r="BA95" s="592" t="s">
        <v>208</v>
      </c>
      <c r="BB95" s="592" t="s">
        <v>208</v>
      </c>
      <c r="BC95" s="1043">
        <f t="shared" si="12"/>
        <v>1</v>
      </c>
      <c r="BD95" s="592" t="s">
        <v>208</v>
      </c>
      <c r="BE95" s="592" t="s">
        <v>208</v>
      </c>
      <c r="BF95" s="592" t="s">
        <v>208</v>
      </c>
      <c r="BG95" s="592" t="s">
        <v>208</v>
      </c>
      <c r="BH95" s="592" t="s">
        <v>208</v>
      </c>
      <c r="BI95" s="592" t="s">
        <v>208</v>
      </c>
      <c r="BJ95" s="592" t="s">
        <v>208</v>
      </c>
      <c r="BK95" s="592" t="s">
        <v>208</v>
      </c>
      <c r="BL95" s="592" t="s">
        <v>208</v>
      </c>
      <c r="BM95" s="592" t="s">
        <v>208</v>
      </c>
      <c r="BN95" s="592" t="s">
        <v>208</v>
      </c>
      <c r="BO95" s="592" t="s">
        <v>208</v>
      </c>
      <c r="BP95" s="592" t="s">
        <v>208</v>
      </c>
      <c r="BQ95" s="592" t="s">
        <v>208</v>
      </c>
      <c r="BR95" s="592" t="s">
        <v>208</v>
      </c>
      <c r="BS95" s="592" t="s">
        <v>208</v>
      </c>
      <c r="BT95" s="592" t="s">
        <v>208</v>
      </c>
      <c r="BU95" s="592" t="s">
        <v>208</v>
      </c>
      <c r="BV95" s="592" t="s">
        <v>208</v>
      </c>
      <c r="BW95" s="592" t="s">
        <v>208</v>
      </c>
      <c r="BX95" s="592" t="s">
        <v>208</v>
      </c>
      <c r="BY95" s="592" t="s">
        <v>208</v>
      </c>
      <c r="BZ95" s="596">
        <v>22.16</v>
      </c>
      <c r="CA95" s="596">
        <v>145052</v>
      </c>
      <c r="CB95" s="592" t="s">
        <v>208</v>
      </c>
      <c r="CC95" s="592" t="s">
        <v>208</v>
      </c>
    </row>
    <row r="96" spans="1:81">
      <c r="A96" s="582">
        <v>13073093</v>
      </c>
      <c r="B96" s="582">
        <v>5360</v>
      </c>
      <c r="C96" s="582" t="s">
        <v>117</v>
      </c>
      <c r="D96" s="486">
        <v>2612</v>
      </c>
      <c r="E96" s="592" t="s">
        <v>208</v>
      </c>
      <c r="F96" s="592" t="s">
        <v>208</v>
      </c>
      <c r="G96" s="592" t="s">
        <v>208</v>
      </c>
      <c r="H96" s="592" t="s">
        <v>208</v>
      </c>
      <c r="I96" s="592">
        <v>26530</v>
      </c>
      <c r="J96" s="678">
        <v>1</v>
      </c>
      <c r="K96" s="592">
        <v>-262399</v>
      </c>
      <c r="L96" s="678">
        <v>0</v>
      </c>
      <c r="M96" s="592">
        <v>564290</v>
      </c>
      <c r="N96" s="678">
        <v>1</v>
      </c>
      <c r="O96" s="592">
        <v>49860</v>
      </c>
      <c r="P96" s="592" t="s">
        <v>208</v>
      </c>
      <c r="Q96" s="592" t="s">
        <v>208</v>
      </c>
      <c r="R96" s="696">
        <v>1</v>
      </c>
      <c r="S96" s="592">
        <v>-314738</v>
      </c>
      <c r="T96" s="592" t="s">
        <v>208</v>
      </c>
      <c r="U96" s="678">
        <v>0</v>
      </c>
      <c r="V96" s="678">
        <v>1</v>
      </c>
      <c r="W96" s="592">
        <v>296441</v>
      </c>
      <c r="X96" s="592"/>
      <c r="Y96" s="592" t="s">
        <v>208</v>
      </c>
      <c r="Z96" s="592" t="s">
        <v>208</v>
      </c>
      <c r="AA96" s="678" t="s">
        <v>208</v>
      </c>
      <c r="AB96" s="678" t="s">
        <v>208</v>
      </c>
      <c r="AC96" s="678" t="s">
        <v>208</v>
      </c>
      <c r="AD96" s="678" t="s">
        <v>208</v>
      </c>
      <c r="AE96" s="678" t="s">
        <v>208</v>
      </c>
      <c r="AF96" s="678" t="s">
        <v>208</v>
      </c>
      <c r="AG96" s="678" t="s">
        <v>208</v>
      </c>
      <c r="AH96" s="678" t="s">
        <v>208</v>
      </c>
      <c r="AI96" s="678" t="s">
        <v>208</v>
      </c>
      <c r="AJ96" s="678" t="s">
        <v>208</v>
      </c>
      <c r="AK96" s="678" t="s">
        <v>208</v>
      </c>
      <c r="AL96" s="799">
        <v>4</v>
      </c>
      <c r="AM96" s="592" t="s">
        <v>208</v>
      </c>
      <c r="AN96" s="592" t="s">
        <v>208</v>
      </c>
      <c r="AO96" s="592" t="s">
        <v>208</v>
      </c>
      <c r="AP96" s="1043">
        <f t="shared" si="10"/>
        <v>0</v>
      </c>
      <c r="AQ96" s="799">
        <v>3.9</v>
      </c>
      <c r="AR96" s="592" t="s">
        <v>208</v>
      </c>
      <c r="AS96" s="592" t="s">
        <v>208</v>
      </c>
      <c r="AT96" s="592" t="s">
        <v>208</v>
      </c>
      <c r="AU96" s="1043">
        <f t="shared" si="11"/>
        <v>1</v>
      </c>
      <c r="AV96" s="799">
        <v>3.8</v>
      </c>
      <c r="AW96" s="592" t="s">
        <v>208</v>
      </c>
      <c r="AX96" s="592" t="s">
        <v>208</v>
      </c>
      <c r="AY96" s="592" t="s">
        <v>208</v>
      </c>
      <c r="AZ96" s="592" t="s">
        <v>208</v>
      </c>
      <c r="BA96" s="592" t="s">
        <v>208</v>
      </c>
      <c r="BB96" s="592" t="s">
        <v>208</v>
      </c>
      <c r="BC96" s="1043">
        <f t="shared" si="12"/>
        <v>1</v>
      </c>
      <c r="BD96" s="592" t="s">
        <v>208</v>
      </c>
      <c r="BE96" s="592" t="s">
        <v>208</v>
      </c>
      <c r="BF96" s="592" t="s">
        <v>208</v>
      </c>
      <c r="BG96" s="592" t="s">
        <v>208</v>
      </c>
      <c r="BH96" s="592" t="s">
        <v>208</v>
      </c>
      <c r="BI96" s="592" t="s">
        <v>208</v>
      </c>
      <c r="BJ96" s="592" t="s">
        <v>208</v>
      </c>
      <c r="BK96" s="592" t="s">
        <v>208</v>
      </c>
      <c r="BL96" s="592" t="s">
        <v>208</v>
      </c>
      <c r="BM96" s="592" t="s">
        <v>208</v>
      </c>
      <c r="BN96" s="592" t="s">
        <v>208</v>
      </c>
      <c r="BO96" s="592" t="s">
        <v>208</v>
      </c>
      <c r="BP96" s="592" t="s">
        <v>208</v>
      </c>
      <c r="BQ96" s="592" t="s">
        <v>208</v>
      </c>
      <c r="BR96" s="592" t="s">
        <v>208</v>
      </c>
      <c r="BS96" s="592" t="s">
        <v>208</v>
      </c>
      <c r="BT96" s="592" t="s">
        <v>208</v>
      </c>
      <c r="BU96" s="592" t="s">
        <v>208</v>
      </c>
      <c r="BV96" s="592" t="s">
        <v>208</v>
      </c>
      <c r="BW96" s="592" t="s">
        <v>208</v>
      </c>
      <c r="BX96" s="592" t="s">
        <v>208</v>
      </c>
      <c r="BY96" s="592" t="s">
        <v>208</v>
      </c>
      <c r="BZ96" s="596">
        <v>22.16</v>
      </c>
      <c r="CA96" s="596" t="s">
        <v>208</v>
      </c>
      <c r="CB96" s="592" t="s">
        <v>208</v>
      </c>
      <c r="CC96" s="592" t="s">
        <v>208</v>
      </c>
    </row>
    <row r="97" spans="1:81">
      <c r="A97" s="582">
        <v>13073001</v>
      </c>
      <c r="B97" s="582">
        <v>5361</v>
      </c>
      <c r="C97" s="582" t="s">
        <v>118</v>
      </c>
      <c r="D97" s="592">
        <v>2149</v>
      </c>
      <c r="E97" s="592">
        <v>355300</v>
      </c>
      <c r="F97" s="596"/>
      <c r="G97" s="817">
        <v>-355300</v>
      </c>
      <c r="H97" s="665">
        <v>294700</v>
      </c>
      <c r="I97" s="665">
        <v>60600</v>
      </c>
      <c r="J97" s="676">
        <v>1</v>
      </c>
      <c r="K97" s="665">
        <v>-280669.23</v>
      </c>
      <c r="L97" s="678">
        <v>0</v>
      </c>
      <c r="M97" s="665">
        <v>869930.77</v>
      </c>
      <c r="N97" s="678">
        <v>1</v>
      </c>
      <c r="O97" s="547">
        <v>214000</v>
      </c>
      <c r="P97" s="549"/>
      <c r="Q97" s="819">
        <v>-214000</v>
      </c>
      <c r="R97" s="677">
        <v>1</v>
      </c>
      <c r="S97" s="549">
        <v>1422502.09</v>
      </c>
      <c r="T97" s="819">
        <v>0</v>
      </c>
      <c r="U97" s="678">
        <v>1</v>
      </c>
      <c r="V97" s="678">
        <v>1</v>
      </c>
      <c r="W97" s="596">
        <v>2728302.09</v>
      </c>
      <c r="X97" s="596"/>
      <c r="Y97" s="596"/>
      <c r="Z97" s="596"/>
      <c r="AA97" s="677">
        <v>1</v>
      </c>
      <c r="AB97" s="596"/>
      <c r="AC97" s="596"/>
      <c r="AD97" s="596"/>
      <c r="AE97" s="596"/>
      <c r="AF97" s="592"/>
      <c r="AG97" s="592"/>
      <c r="AH97" s="592"/>
      <c r="AI97" s="592"/>
      <c r="AJ97" s="592"/>
      <c r="AK97" s="596"/>
      <c r="AL97" s="2">
        <v>3.07</v>
      </c>
      <c r="AM97" s="592">
        <v>64300</v>
      </c>
      <c r="AN97" s="592">
        <v>64300</v>
      </c>
      <c r="AO97" s="592">
        <v>64300</v>
      </c>
      <c r="AP97" s="1043">
        <f t="shared" si="10"/>
        <v>1</v>
      </c>
      <c r="AQ97" s="2">
        <v>3.4</v>
      </c>
      <c r="AR97" s="592">
        <v>191500</v>
      </c>
      <c r="AS97" s="592">
        <v>191500</v>
      </c>
      <c r="AT97" s="592">
        <v>191500</v>
      </c>
      <c r="AU97" s="1043">
        <f t="shared" si="11"/>
        <v>1</v>
      </c>
      <c r="AV97" s="2">
        <v>3.25</v>
      </c>
      <c r="AW97" s="592">
        <v>650000</v>
      </c>
      <c r="AX97" s="592">
        <v>650000</v>
      </c>
      <c r="AY97" s="592">
        <v>650000</v>
      </c>
      <c r="AZ97" s="592">
        <v>70000</v>
      </c>
      <c r="BA97" s="592">
        <v>70000</v>
      </c>
      <c r="BB97" s="592">
        <v>70000</v>
      </c>
      <c r="BC97" s="1043">
        <f t="shared" si="12"/>
        <v>1</v>
      </c>
      <c r="BD97" s="592">
        <v>9000</v>
      </c>
      <c r="BE97" s="596"/>
      <c r="BF97" s="592">
        <v>0</v>
      </c>
      <c r="BG97" s="596"/>
      <c r="BH97" s="592">
        <v>0</v>
      </c>
      <c r="BI97" s="596"/>
      <c r="BJ97" s="596">
        <v>0</v>
      </c>
      <c r="BK97" s="596"/>
      <c r="BL97" s="596">
        <v>0</v>
      </c>
      <c r="BM97" s="596"/>
      <c r="BN97" s="592">
        <v>597900</v>
      </c>
      <c r="BO97" s="592">
        <v>628500</v>
      </c>
      <c r="BP97" s="592">
        <v>661600</v>
      </c>
      <c r="BQ97" s="592">
        <v>130900</v>
      </c>
      <c r="BR97" s="592">
        <v>133600</v>
      </c>
      <c r="BS97" s="592">
        <v>137500</v>
      </c>
      <c r="BT97" s="592">
        <v>0</v>
      </c>
      <c r="BU97" s="596"/>
      <c r="BV97" s="596"/>
      <c r="BW97" s="817">
        <v>0</v>
      </c>
      <c r="BX97" s="596"/>
      <c r="BY97" s="596"/>
      <c r="BZ97" s="777">
        <v>0.10845</v>
      </c>
      <c r="CA97" s="408">
        <v>242500</v>
      </c>
      <c r="CB97" s="470">
        <v>2E-3</v>
      </c>
      <c r="CC97" s="776">
        <v>4500</v>
      </c>
    </row>
    <row r="98" spans="1:81">
      <c r="A98" s="582">
        <v>13073075</v>
      </c>
      <c r="B98" s="582">
        <v>5361</v>
      </c>
      <c r="C98" s="582" t="s">
        <v>119</v>
      </c>
      <c r="D98" s="592">
        <v>15235</v>
      </c>
      <c r="E98" s="592">
        <v>-1422900</v>
      </c>
      <c r="F98" s="596"/>
      <c r="G98" s="817">
        <v>1422900</v>
      </c>
      <c r="H98" s="665">
        <v>764700</v>
      </c>
      <c r="I98" s="665">
        <v>-2187600</v>
      </c>
      <c r="J98" s="676">
        <v>0</v>
      </c>
      <c r="K98" s="665">
        <v>4581103</v>
      </c>
      <c r="L98" s="678">
        <v>1</v>
      </c>
      <c r="M98" s="665">
        <v>4591803</v>
      </c>
      <c r="N98" s="678">
        <v>1</v>
      </c>
      <c r="O98" s="1041">
        <v>-2722200</v>
      </c>
      <c r="P98" s="549"/>
      <c r="Q98" s="819">
        <v>2722200</v>
      </c>
      <c r="R98" s="1038">
        <v>0</v>
      </c>
      <c r="S98" s="549">
        <v>-550350</v>
      </c>
      <c r="T98" s="819">
        <v>0</v>
      </c>
      <c r="U98" s="1037">
        <v>1</v>
      </c>
      <c r="V98" s="678">
        <v>1</v>
      </c>
      <c r="W98" s="1042">
        <v>0</v>
      </c>
      <c r="X98" s="596"/>
      <c r="Y98" s="596"/>
      <c r="Z98" s="596"/>
      <c r="AA98" s="677">
        <v>1</v>
      </c>
      <c r="AB98" s="596"/>
      <c r="AC98" s="596"/>
      <c r="AD98" s="596"/>
      <c r="AE98" s="596"/>
      <c r="AF98" s="592"/>
      <c r="AG98" s="592"/>
      <c r="AH98" s="592"/>
      <c r="AI98" s="592"/>
      <c r="AJ98" s="592"/>
      <c r="AK98" s="596"/>
      <c r="AL98" s="2">
        <v>3.4</v>
      </c>
      <c r="AM98" s="592">
        <v>73000</v>
      </c>
      <c r="AN98" s="592">
        <v>73000</v>
      </c>
      <c r="AO98" s="592">
        <v>73000</v>
      </c>
      <c r="AP98" s="1043">
        <f t="shared" si="10"/>
        <v>0</v>
      </c>
      <c r="AQ98" s="2">
        <v>3.4</v>
      </c>
      <c r="AR98" s="592">
        <v>1240000</v>
      </c>
      <c r="AS98" s="592">
        <v>1245000</v>
      </c>
      <c r="AT98" s="592">
        <v>1250000</v>
      </c>
      <c r="AU98" s="1043">
        <f t="shared" si="11"/>
        <v>1</v>
      </c>
      <c r="AV98" s="2">
        <v>3.2</v>
      </c>
      <c r="AW98" s="592">
        <v>3300000</v>
      </c>
      <c r="AX98" s="592">
        <v>3400000</v>
      </c>
      <c r="AY98" s="592">
        <v>3500000</v>
      </c>
      <c r="AZ98" s="592">
        <v>361000</v>
      </c>
      <c r="BA98" s="592">
        <v>371900</v>
      </c>
      <c r="BB98" s="592">
        <v>382900</v>
      </c>
      <c r="BC98" s="1043">
        <f t="shared" si="12"/>
        <v>1</v>
      </c>
      <c r="BD98" s="592">
        <v>59000</v>
      </c>
      <c r="BE98" s="596"/>
      <c r="BF98" s="592">
        <v>80000</v>
      </c>
      <c r="BG98" s="596"/>
      <c r="BH98" s="592">
        <v>0</v>
      </c>
      <c r="BI98" s="596"/>
      <c r="BJ98" s="596">
        <v>80000</v>
      </c>
      <c r="BK98" s="596"/>
      <c r="BL98" s="596">
        <v>95000</v>
      </c>
      <c r="BM98" s="596"/>
      <c r="BN98" s="592">
        <v>4168600</v>
      </c>
      <c r="BO98" s="592">
        <v>4382100</v>
      </c>
      <c r="BP98" s="592">
        <v>4612800</v>
      </c>
      <c r="BQ98" s="592">
        <v>807900</v>
      </c>
      <c r="BR98" s="592">
        <v>763000</v>
      </c>
      <c r="BS98" s="592">
        <v>765000</v>
      </c>
      <c r="BT98" s="592">
        <v>0</v>
      </c>
      <c r="BU98" s="596"/>
      <c r="BV98" s="596"/>
      <c r="BW98" s="817">
        <v>0</v>
      </c>
      <c r="BX98" s="596"/>
      <c r="BY98" s="596"/>
      <c r="BZ98" s="777">
        <v>0.10845</v>
      </c>
      <c r="CA98" s="408">
        <v>1739300</v>
      </c>
      <c r="CB98" s="470">
        <v>5.7000000000000002E-2</v>
      </c>
      <c r="CC98" s="776">
        <v>1767200</v>
      </c>
    </row>
    <row r="99" spans="1:81">
      <c r="A99" s="582">
        <v>13073082</v>
      </c>
      <c r="B99" s="582">
        <v>5361</v>
      </c>
      <c r="C99" s="582" t="s">
        <v>120</v>
      </c>
      <c r="D99" s="592">
        <v>287</v>
      </c>
      <c r="E99" s="592">
        <v>80100</v>
      </c>
      <c r="F99" s="596"/>
      <c r="G99" s="817">
        <v>-80100</v>
      </c>
      <c r="H99" s="665">
        <v>34100</v>
      </c>
      <c r="I99" s="665">
        <v>46000</v>
      </c>
      <c r="J99" s="676">
        <v>1</v>
      </c>
      <c r="K99" s="665">
        <v>-386077.45</v>
      </c>
      <c r="L99" s="678">
        <v>0</v>
      </c>
      <c r="M99" s="665">
        <v>-276577.45</v>
      </c>
      <c r="N99" s="678">
        <v>0</v>
      </c>
      <c r="O99" s="547">
        <v>16800</v>
      </c>
      <c r="P99" s="549"/>
      <c r="Q99" s="819">
        <v>-16800</v>
      </c>
      <c r="R99" s="677">
        <v>1</v>
      </c>
      <c r="S99" s="549">
        <v>-420923.32</v>
      </c>
      <c r="T99" s="819">
        <v>0</v>
      </c>
      <c r="U99" s="678">
        <v>0</v>
      </c>
      <c r="V99" s="678">
        <v>0</v>
      </c>
      <c r="W99" s="596">
        <v>-433223.32</v>
      </c>
      <c r="X99" s="596"/>
      <c r="Y99" s="596"/>
      <c r="Z99" s="596"/>
      <c r="AA99" s="677">
        <v>1</v>
      </c>
      <c r="AB99" s="596"/>
      <c r="AC99" s="596"/>
      <c r="AD99" s="596"/>
      <c r="AE99" s="596"/>
      <c r="AF99" s="592"/>
      <c r="AG99" s="592"/>
      <c r="AH99" s="592"/>
      <c r="AI99" s="592"/>
      <c r="AJ99" s="592"/>
      <c r="AK99" s="596"/>
      <c r="AL99" s="2">
        <v>4</v>
      </c>
      <c r="AM99" s="592">
        <v>20100</v>
      </c>
      <c r="AN99" s="592">
        <v>20100</v>
      </c>
      <c r="AO99" s="592">
        <v>20100</v>
      </c>
      <c r="AP99" s="1043">
        <f t="shared" si="10"/>
        <v>0</v>
      </c>
      <c r="AQ99" s="2">
        <v>3.2</v>
      </c>
      <c r="AR99" s="592">
        <v>22200</v>
      </c>
      <c r="AS99" s="592">
        <v>22200</v>
      </c>
      <c r="AT99" s="592">
        <v>22200</v>
      </c>
      <c r="AU99" s="1043">
        <f t="shared" si="11"/>
        <v>1</v>
      </c>
      <c r="AV99" s="2">
        <v>2.7</v>
      </c>
      <c r="AW99" s="592">
        <v>30000</v>
      </c>
      <c r="AX99" s="592">
        <v>30000</v>
      </c>
      <c r="AY99" s="592">
        <v>30000</v>
      </c>
      <c r="AZ99" s="592">
        <v>3900</v>
      </c>
      <c r="BA99" s="592">
        <v>3900</v>
      </c>
      <c r="BB99" s="592">
        <v>3900</v>
      </c>
      <c r="BC99" s="1043">
        <f t="shared" si="12"/>
        <v>1</v>
      </c>
      <c r="BD99" s="592">
        <v>1200</v>
      </c>
      <c r="BE99" s="596"/>
      <c r="BF99" s="592">
        <v>0</v>
      </c>
      <c r="BG99" s="596"/>
      <c r="BH99" s="592">
        <v>0</v>
      </c>
      <c r="BI99" s="596"/>
      <c r="BJ99" s="596">
        <v>0</v>
      </c>
      <c r="BK99" s="596"/>
      <c r="BL99" s="596">
        <v>0</v>
      </c>
      <c r="BM99" s="596"/>
      <c r="BN99" s="592">
        <v>65200</v>
      </c>
      <c r="BO99" s="592">
        <v>68500</v>
      </c>
      <c r="BP99" s="592">
        <v>72100</v>
      </c>
      <c r="BQ99" s="592">
        <v>9300</v>
      </c>
      <c r="BR99" s="592">
        <v>9500</v>
      </c>
      <c r="BS99" s="592">
        <v>9800</v>
      </c>
      <c r="BT99" s="592">
        <v>0</v>
      </c>
      <c r="BU99" s="596"/>
      <c r="BV99" s="596"/>
      <c r="BW99" s="817">
        <v>0</v>
      </c>
      <c r="BX99" s="596"/>
      <c r="BY99" s="596"/>
      <c r="BZ99" s="777">
        <v>0.10845</v>
      </c>
      <c r="CA99" s="408">
        <v>33100</v>
      </c>
      <c r="CB99" s="470">
        <v>1.7999999999999999E-2</v>
      </c>
      <c r="CC99" s="776">
        <v>9000</v>
      </c>
    </row>
    <row r="100" spans="1:81">
      <c r="A100" s="582">
        <v>13073085</v>
      </c>
      <c r="B100" s="582">
        <v>5361</v>
      </c>
      <c r="C100" s="582" t="s">
        <v>512</v>
      </c>
      <c r="D100" s="592">
        <v>667</v>
      </c>
      <c r="E100" s="592">
        <v>282600</v>
      </c>
      <c r="F100" s="596"/>
      <c r="G100" s="817">
        <v>-282600</v>
      </c>
      <c r="H100" s="665">
        <v>69400</v>
      </c>
      <c r="I100" s="665">
        <v>213200</v>
      </c>
      <c r="J100" s="676">
        <v>1</v>
      </c>
      <c r="K100" s="665">
        <v>-273851.25</v>
      </c>
      <c r="L100" s="678">
        <v>0</v>
      </c>
      <c r="M100" s="665">
        <v>761748.75</v>
      </c>
      <c r="N100" s="678">
        <v>1</v>
      </c>
      <c r="O100" s="547">
        <v>210600</v>
      </c>
      <c r="P100" s="549"/>
      <c r="Q100" s="819">
        <v>-210600</v>
      </c>
      <c r="R100" s="677">
        <v>1</v>
      </c>
      <c r="S100" s="549">
        <v>184928.52</v>
      </c>
      <c r="T100" s="819">
        <v>0</v>
      </c>
      <c r="U100" s="678">
        <v>1</v>
      </c>
      <c r="V100" s="678">
        <v>1</v>
      </c>
      <c r="W100" s="596">
        <v>1251028.52</v>
      </c>
      <c r="X100" s="596"/>
      <c r="Y100" s="596"/>
      <c r="Z100" s="596"/>
      <c r="AA100" s="677">
        <v>1</v>
      </c>
      <c r="AB100" s="596"/>
      <c r="AC100" s="596"/>
      <c r="AD100" s="596"/>
      <c r="AE100" s="596"/>
      <c r="AF100" s="592"/>
      <c r="AG100" s="592"/>
      <c r="AH100" s="592"/>
      <c r="AI100" s="592"/>
      <c r="AJ100" s="592"/>
      <c r="AK100" s="596"/>
      <c r="AL100" s="2">
        <v>3.6</v>
      </c>
      <c r="AM100" s="592">
        <v>33000</v>
      </c>
      <c r="AN100" s="592">
        <v>33000</v>
      </c>
      <c r="AO100" s="592">
        <v>33000</v>
      </c>
      <c r="AP100" s="1043">
        <f t="shared" si="10"/>
        <v>0</v>
      </c>
      <c r="AQ100" s="2">
        <v>3.4</v>
      </c>
      <c r="AR100" s="592">
        <v>72000</v>
      </c>
      <c r="AS100" s="592">
        <v>72000</v>
      </c>
      <c r="AT100" s="592">
        <v>72000</v>
      </c>
      <c r="AU100" s="1043">
        <f t="shared" si="11"/>
        <v>1</v>
      </c>
      <c r="AV100" s="2">
        <v>3.2</v>
      </c>
      <c r="AW100" s="592">
        <v>150000</v>
      </c>
      <c r="AX100" s="592">
        <v>150000</v>
      </c>
      <c r="AY100" s="592">
        <v>150000</v>
      </c>
      <c r="AZ100" s="592">
        <v>16400</v>
      </c>
      <c r="BA100" s="592">
        <v>16400</v>
      </c>
      <c r="BB100" s="592">
        <v>16400</v>
      </c>
      <c r="BC100" s="1043">
        <f t="shared" si="12"/>
        <v>1</v>
      </c>
      <c r="BD100" s="592">
        <v>2300</v>
      </c>
      <c r="BE100" s="596"/>
      <c r="BF100" s="592">
        <v>0</v>
      </c>
      <c r="BG100" s="596"/>
      <c r="BH100" s="592">
        <v>0</v>
      </c>
      <c r="BI100" s="596"/>
      <c r="BJ100" s="596">
        <v>0</v>
      </c>
      <c r="BK100" s="596"/>
      <c r="BL100" s="596">
        <v>0</v>
      </c>
      <c r="BM100" s="596"/>
      <c r="BN100" s="592">
        <v>126100</v>
      </c>
      <c r="BO100" s="592">
        <v>132500</v>
      </c>
      <c r="BP100" s="592">
        <v>139500</v>
      </c>
      <c r="BQ100" s="592">
        <v>21000</v>
      </c>
      <c r="BR100" s="592">
        <v>21500</v>
      </c>
      <c r="BS100" s="592">
        <v>22100</v>
      </c>
      <c r="BT100" s="592">
        <v>0</v>
      </c>
      <c r="BU100" s="596"/>
      <c r="BV100" s="596"/>
      <c r="BW100" s="817">
        <v>0</v>
      </c>
      <c r="BX100" s="596"/>
      <c r="BY100" s="596"/>
      <c r="BZ100" s="777">
        <v>0.10845</v>
      </c>
      <c r="CA100" s="408">
        <v>75400</v>
      </c>
      <c r="CB100" s="470">
        <v>1.4E-2</v>
      </c>
      <c r="CC100" s="776">
        <v>12900</v>
      </c>
    </row>
    <row r="101" spans="1:81">
      <c r="A101" s="582">
        <v>13073003</v>
      </c>
      <c r="B101" s="582">
        <v>5362</v>
      </c>
      <c r="C101" s="582" t="s">
        <v>122</v>
      </c>
      <c r="D101" s="592">
        <v>1283</v>
      </c>
      <c r="E101" s="592">
        <v>-400400</v>
      </c>
      <c r="F101" s="596"/>
      <c r="G101" s="817">
        <f t="shared" ref="G101:G111" si="14">F101-E101</f>
        <v>400400</v>
      </c>
      <c r="H101" s="665">
        <v>108900</v>
      </c>
      <c r="I101" s="665">
        <f t="shared" ref="I101:I111" si="15">E101-H101</f>
        <v>-509300</v>
      </c>
      <c r="J101" s="676">
        <f t="shared" ref="J101:J111" si="16">IF(I101&lt;0,0,1)</f>
        <v>0</v>
      </c>
      <c r="K101" s="665">
        <v>124180</v>
      </c>
      <c r="L101" s="678">
        <v>0</v>
      </c>
      <c r="M101" s="665">
        <v>-724419</v>
      </c>
      <c r="N101" s="678">
        <v>0</v>
      </c>
      <c r="O101" s="1041">
        <v>-256500</v>
      </c>
      <c r="P101" s="549"/>
      <c r="Q101" s="819">
        <f t="shared" ref="Q101:Q111" si="17">P101-O101</f>
        <v>256500</v>
      </c>
      <c r="R101" s="677">
        <f t="shared" ref="R101:R111" si="18">IF(O101&lt;0,0,1)</f>
        <v>0</v>
      </c>
      <c r="S101" s="549">
        <v>-660016</v>
      </c>
      <c r="T101" s="819">
        <f t="shared" ref="T101:T111" si="19">P101+S101</f>
        <v>-660016</v>
      </c>
      <c r="U101" s="1037">
        <v>1</v>
      </c>
      <c r="V101" s="678">
        <v>0</v>
      </c>
      <c r="W101" s="596">
        <v>-644166</v>
      </c>
      <c r="X101" s="596"/>
      <c r="Y101" s="596"/>
      <c r="Z101" s="596"/>
      <c r="AA101" s="677">
        <f t="shared" ref="AA101:AA111" si="20">IF(BX101&gt;0,0,1)</f>
        <v>1</v>
      </c>
      <c r="AB101" s="596"/>
      <c r="AC101" s="596"/>
      <c r="AD101" s="596"/>
      <c r="AE101" s="596"/>
      <c r="AF101" s="606"/>
      <c r="AG101" s="606"/>
      <c r="AH101" s="606"/>
      <c r="AI101" s="606"/>
      <c r="AJ101" s="606"/>
      <c r="AK101" s="596"/>
      <c r="AL101" s="2">
        <v>4.2</v>
      </c>
      <c r="AM101" s="592">
        <v>28000</v>
      </c>
      <c r="AN101" s="592">
        <v>28000</v>
      </c>
      <c r="AO101" s="592">
        <v>28000</v>
      </c>
      <c r="AP101" s="1043">
        <f t="shared" si="10"/>
        <v>0</v>
      </c>
      <c r="AQ101" s="2">
        <v>4.5</v>
      </c>
      <c r="AR101" s="592">
        <v>132900</v>
      </c>
      <c r="AS101" s="592">
        <v>132900</v>
      </c>
      <c r="AT101" s="592">
        <v>132900</v>
      </c>
      <c r="AU101" s="1043">
        <f t="shared" si="11"/>
        <v>0</v>
      </c>
      <c r="AV101" s="2">
        <v>3.8</v>
      </c>
      <c r="AW101" s="592">
        <v>85000</v>
      </c>
      <c r="AX101" s="592">
        <v>85000</v>
      </c>
      <c r="AY101" s="592">
        <v>85000</v>
      </c>
      <c r="AZ101" s="592">
        <v>8300</v>
      </c>
      <c r="BA101" s="592">
        <v>8300</v>
      </c>
      <c r="BB101" s="592">
        <v>8300</v>
      </c>
      <c r="BC101" s="1043">
        <f t="shared" si="12"/>
        <v>1</v>
      </c>
      <c r="BD101" s="592">
        <v>5800</v>
      </c>
      <c r="BE101" s="596"/>
      <c r="BF101" s="592">
        <v>0</v>
      </c>
      <c r="BG101" s="596"/>
      <c r="BH101" s="592">
        <v>9000</v>
      </c>
      <c r="BI101" s="596"/>
      <c r="BJ101" s="596">
        <v>0</v>
      </c>
      <c r="BK101" s="596"/>
      <c r="BL101" s="596">
        <v>0</v>
      </c>
      <c r="BM101" s="596"/>
      <c r="BN101" s="592">
        <v>416400</v>
      </c>
      <c r="BO101" s="592">
        <v>416400</v>
      </c>
      <c r="BP101" s="592">
        <v>416400</v>
      </c>
      <c r="BQ101" s="592">
        <v>62800</v>
      </c>
      <c r="BR101" s="592">
        <v>62800</v>
      </c>
      <c r="BS101" s="592">
        <v>62800</v>
      </c>
      <c r="BT101" s="592">
        <v>0</v>
      </c>
      <c r="BU101" s="596"/>
      <c r="BV101" s="596"/>
      <c r="BW101" s="817">
        <f t="shared" ref="BW101:BW111" si="21">BV101-BU101</f>
        <v>0</v>
      </c>
      <c r="BX101" s="596"/>
      <c r="BY101" s="596"/>
      <c r="BZ101" s="777">
        <v>0.19722100000000001</v>
      </c>
      <c r="CA101" s="408">
        <v>247839.16</v>
      </c>
      <c r="CB101" s="470">
        <v>2.1999999999999999E-2</v>
      </c>
      <c r="CC101" s="776">
        <v>39800</v>
      </c>
    </row>
    <row r="102" spans="1:81">
      <c r="A102" s="582">
        <v>13073021</v>
      </c>
      <c r="B102" s="582">
        <v>5362</v>
      </c>
      <c r="C102" s="582" t="s">
        <v>123</v>
      </c>
      <c r="D102" s="592">
        <v>723</v>
      </c>
      <c r="E102" s="592">
        <v>63200</v>
      </c>
      <c r="F102" s="596"/>
      <c r="G102" s="817">
        <f t="shared" si="14"/>
        <v>-63200</v>
      </c>
      <c r="H102" s="665">
        <v>71900</v>
      </c>
      <c r="I102" s="665">
        <f t="shared" si="15"/>
        <v>-8700</v>
      </c>
      <c r="J102" s="676">
        <f t="shared" si="16"/>
        <v>0</v>
      </c>
      <c r="K102" s="665">
        <v>-1743399</v>
      </c>
      <c r="L102" s="678">
        <v>0</v>
      </c>
      <c r="M102" s="665">
        <v>-1812899.96</v>
      </c>
      <c r="N102" s="678">
        <v>0</v>
      </c>
      <c r="O102" s="547">
        <v>17700</v>
      </c>
      <c r="P102" s="549"/>
      <c r="Q102" s="819">
        <f t="shared" si="17"/>
        <v>-17700</v>
      </c>
      <c r="R102" s="677">
        <f t="shared" si="18"/>
        <v>1</v>
      </c>
      <c r="S102" s="549">
        <v>-932197</v>
      </c>
      <c r="T102" s="819">
        <f t="shared" si="19"/>
        <v>-932197</v>
      </c>
      <c r="U102" s="678">
        <v>0</v>
      </c>
      <c r="V102" s="678">
        <v>0</v>
      </c>
      <c r="W102" s="596">
        <v>-892697</v>
      </c>
      <c r="X102" s="596"/>
      <c r="Y102" s="596"/>
      <c r="Z102" s="596"/>
      <c r="AA102" s="677">
        <f t="shared" si="20"/>
        <v>1</v>
      </c>
      <c r="AB102" s="596"/>
      <c r="AC102" s="596"/>
      <c r="AD102" s="596"/>
      <c r="AE102" s="596"/>
      <c r="AF102" s="606"/>
      <c r="AG102" s="606"/>
      <c r="AH102" s="606"/>
      <c r="AI102" s="606"/>
      <c r="AJ102" s="606"/>
      <c r="AK102" s="596"/>
      <c r="AL102" s="2">
        <v>4</v>
      </c>
      <c r="AM102" s="592">
        <v>24000</v>
      </c>
      <c r="AN102" s="592">
        <v>24000</v>
      </c>
      <c r="AO102" s="592">
        <v>24000</v>
      </c>
      <c r="AP102" s="1043">
        <f t="shared" si="10"/>
        <v>0</v>
      </c>
      <c r="AQ102" s="2">
        <v>4</v>
      </c>
      <c r="AR102" s="592">
        <v>63400</v>
      </c>
      <c r="AS102" s="592">
        <v>63400</v>
      </c>
      <c r="AT102" s="592">
        <v>63400</v>
      </c>
      <c r="AU102" s="1043">
        <f t="shared" si="11"/>
        <v>1</v>
      </c>
      <c r="AV102" s="2">
        <v>3.8</v>
      </c>
      <c r="AW102" s="592">
        <v>14000</v>
      </c>
      <c r="AX102" s="592">
        <v>14000</v>
      </c>
      <c r="AY102" s="592">
        <v>14000</v>
      </c>
      <c r="AZ102" s="592">
        <v>1400</v>
      </c>
      <c r="BA102" s="592">
        <v>1400</v>
      </c>
      <c r="BB102" s="592">
        <v>1400</v>
      </c>
      <c r="BC102" s="1043">
        <f t="shared" si="12"/>
        <v>1</v>
      </c>
      <c r="BD102" s="592">
        <v>4500</v>
      </c>
      <c r="BE102" s="596"/>
      <c r="BF102" s="592">
        <v>0</v>
      </c>
      <c r="BG102" s="596"/>
      <c r="BH102" s="592">
        <v>0</v>
      </c>
      <c r="BI102" s="596"/>
      <c r="BJ102" s="596">
        <v>0</v>
      </c>
      <c r="BK102" s="596"/>
      <c r="BL102" s="596">
        <v>0</v>
      </c>
      <c r="BM102" s="596"/>
      <c r="BN102" s="592">
        <v>182900</v>
      </c>
      <c r="BO102" s="592">
        <v>182900</v>
      </c>
      <c r="BP102" s="592">
        <v>182900</v>
      </c>
      <c r="BQ102" s="592">
        <v>11300</v>
      </c>
      <c r="BR102" s="592">
        <v>11300</v>
      </c>
      <c r="BS102" s="592">
        <v>11300</v>
      </c>
      <c r="BT102" s="592">
        <v>0</v>
      </c>
      <c r="BU102" s="596"/>
      <c r="BV102" s="596"/>
      <c r="BW102" s="817">
        <f t="shared" si="21"/>
        <v>0</v>
      </c>
      <c r="BX102" s="596"/>
      <c r="BY102" s="596"/>
      <c r="BZ102" s="777">
        <v>0.19722100000000001</v>
      </c>
      <c r="CA102" s="408">
        <v>146463.67000000001</v>
      </c>
      <c r="CB102" s="470">
        <v>1.7399999999999999E-2</v>
      </c>
      <c r="CC102" s="776">
        <v>16300</v>
      </c>
    </row>
    <row r="103" spans="1:81">
      <c r="A103" s="582">
        <v>13073028</v>
      </c>
      <c r="B103" s="582">
        <v>5362</v>
      </c>
      <c r="C103" s="582" t="s">
        <v>124</v>
      </c>
      <c r="D103" s="592">
        <v>1262</v>
      </c>
      <c r="E103" s="592">
        <v>16500</v>
      </c>
      <c r="F103" s="596"/>
      <c r="G103" s="817">
        <f t="shared" si="14"/>
        <v>-16500</v>
      </c>
      <c r="H103" s="665">
        <v>61200</v>
      </c>
      <c r="I103" s="665">
        <f t="shared" si="15"/>
        <v>-44700</v>
      </c>
      <c r="J103" s="676">
        <f t="shared" si="16"/>
        <v>0</v>
      </c>
      <c r="K103" s="665">
        <v>77071.89</v>
      </c>
      <c r="L103" s="678">
        <v>1</v>
      </c>
      <c r="M103" s="665">
        <v>-76128.11</v>
      </c>
      <c r="N103" s="678">
        <v>0</v>
      </c>
      <c r="O103" s="1041">
        <v>-120500</v>
      </c>
      <c r="P103" s="549"/>
      <c r="Q103" s="819">
        <f t="shared" si="17"/>
        <v>120500</v>
      </c>
      <c r="R103" s="677">
        <f t="shared" si="18"/>
        <v>0</v>
      </c>
      <c r="S103" s="549">
        <v>315827</v>
      </c>
      <c r="T103" s="819">
        <f t="shared" si="19"/>
        <v>315827</v>
      </c>
      <c r="U103" s="678">
        <v>1</v>
      </c>
      <c r="V103" s="678">
        <v>0</v>
      </c>
      <c r="W103" s="596">
        <v>-11772.78</v>
      </c>
      <c r="X103" s="596"/>
      <c r="Y103" s="596"/>
      <c r="Z103" s="596"/>
      <c r="AA103" s="677">
        <f t="shared" si="20"/>
        <v>1</v>
      </c>
      <c r="AB103" s="596"/>
      <c r="AC103" s="596"/>
      <c r="AD103" s="596"/>
      <c r="AE103" s="596"/>
      <c r="AF103" s="606"/>
      <c r="AG103" s="606"/>
      <c r="AH103" s="606"/>
      <c r="AI103" s="606"/>
      <c r="AJ103" s="606"/>
      <c r="AK103" s="596"/>
      <c r="AL103" s="2">
        <v>5.2</v>
      </c>
      <c r="AM103" s="592">
        <v>36500</v>
      </c>
      <c r="AN103" s="592">
        <v>36500</v>
      </c>
      <c r="AO103" s="592">
        <v>36500</v>
      </c>
      <c r="AP103" s="1043">
        <f t="shared" si="10"/>
        <v>0</v>
      </c>
      <c r="AQ103" s="2">
        <v>5.2</v>
      </c>
      <c r="AR103" s="592">
        <v>167000</v>
      </c>
      <c r="AS103" s="592">
        <v>167000</v>
      </c>
      <c r="AT103" s="592">
        <v>167000</v>
      </c>
      <c r="AU103" s="1043">
        <f t="shared" si="11"/>
        <v>0</v>
      </c>
      <c r="AV103" s="2">
        <v>3</v>
      </c>
      <c r="AW103" s="592">
        <v>130000</v>
      </c>
      <c r="AX103" s="592">
        <v>128000</v>
      </c>
      <c r="AY103" s="592">
        <v>125000</v>
      </c>
      <c r="AZ103" s="592">
        <v>14000</v>
      </c>
      <c r="BA103" s="592">
        <v>14000</v>
      </c>
      <c r="BB103" s="592">
        <v>14000</v>
      </c>
      <c r="BC103" s="1043">
        <f t="shared" si="12"/>
        <v>1</v>
      </c>
      <c r="BD103" s="592">
        <v>3500</v>
      </c>
      <c r="BE103" s="596"/>
      <c r="BF103" s="592">
        <v>0</v>
      </c>
      <c r="BG103" s="596"/>
      <c r="BH103" s="592">
        <v>0</v>
      </c>
      <c r="BI103" s="596"/>
      <c r="BJ103" s="596">
        <v>0</v>
      </c>
      <c r="BK103" s="596"/>
      <c r="BL103" s="596">
        <v>0</v>
      </c>
      <c r="BM103" s="596"/>
      <c r="BN103" s="592">
        <v>273400</v>
      </c>
      <c r="BO103" s="592">
        <v>280200</v>
      </c>
      <c r="BP103" s="592">
        <v>279000</v>
      </c>
      <c r="BQ103" s="592">
        <v>31400</v>
      </c>
      <c r="BR103" s="592">
        <v>31800</v>
      </c>
      <c r="BS103" s="592">
        <v>31800</v>
      </c>
      <c r="BT103" s="592">
        <v>0</v>
      </c>
      <c r="BU103" s="596"/>
      <c r="BV103" s="596"/>
      <c r="BW103" s="817">
        <f t="shared" si="21"/>
        <v>0</v>
      </c>
      <c r="BX103" s="596"/>
      <c r="BY103" s="594"/>
      <c r="BZ103" s="777">
        <v>0.19722101</v>
      </c>
      <c r="CA103" s="408">
        <v>257248.17</v>
      </c>
      <c r="CB103" s="470">
        <v>2E-3</v>
      </c>
      <c r="CC103" s="776">
        <v>3900</v>
      </c>
    </row>
    <row r="104" spans="1:81">
      <c r="A104" s="582">
        <v>13073040</v>
      </c>
      <c r="B104" s="582">
        <v>5362</v>
      </c>
      <c r="C104" s="582" t="s">
        <v>125</v>
      </c>
      <c r="D104" s="592">
        <v>981</v>
      </c>
      <c r="E104" s="592">
        <v>-95400</v>
      </c>
      <c r="F104" s="596"/>
      <c r="G104" s="817">
        <f t="shared" si="14"/>
        <v>95400</v>
      </c>
      <c r="H104" s="665">
        <v>228700</v>
      </c>
      <c r="I104" s="665">
        <f t="shared" si="15"/>
        <v>-324100</v>
      </c>
      <c r="J104" s="676">
        <f t="shared" si="16"/>
        <v>0</v>
      </c>
      <c r="K104" s="665" t="s">
        <v>208</v>
      </c>
      <c r="L104" s="678">
        <v>1</v>
      </c>
      <c r="M104" s="665" t="s">
        <v>208</v>
      </c>
      <c r="N104" s="678"/>
      <c r="O104" s="547">
        <v>-64600</v>
      </c>
      <c r="P104" s="549"/>
      <c r="Q104" s="819">
        <f t="shared" si="17"/>
        <v>64600</v>
      </c>
      <c r="R104" s="677">
        <f t="shared" si="18"/>
        <v>0</v>
      </c>
      <c r="S104" s="549" t="s">
        <v>208</v>
      </c>
      <c r="T104" s="819" t="e">
        <f t="shared" si="19"/>
        <v>#VALUE!</v>
      </c>
      <c r="U104" s="678">
        <v>1</v>
      </c>
      <c r="V104" s="678"/>
      <c r="W104" s="596" t="s">
        <v>208</v>
      </c>
      <c r="X104" s="596"/>
      <c r="Y104" s="596"/>
      <c r="Z104" s="596"/>
      <c r="AA104" s="677">
        <f t="shared" si="20"/>
        <v>1</v>
      </c>
      <c r="AB104" s="596"/>
      <c r="AC104" s="596"/>
      <c r="AD104" s="596"/>
      <c r="AE104" s="596"/>
      <c r="AF104" s="606"/>
      <c r="AG104" s="606"/>
      <c r="AH104" s="606"/>
      <c r="AI104" s="606"/>
      <c r="AJ104" s="606"/>
      <c r="AK104" s="596"/>
      <c r="AL104" s="2">
        <v>3.55</v>
      </c>
      <c r="AM104" s="592">
        <v>4500</v>
      </c>
      <c r="AN104" s="592">
        <v>4500</v>
      </c>
      <c r="AO104" s="592">
        <v>4500</v>
      </c>
      <c r="AP104" s="1043">
        <f t="shared" si="10"/>
        <v>0</v>
      </c>
      <c r="AQ104" s="2">
        <v>4</v>
      </c>
      <c r="AR104" s="592">
        <v>195300</v>
      </c>
      <c r="AS104" s="592">
        <v>214400</v>
      </c>
      <c r="AT104" s="592">
        <v>214300</v>
      </c>
      <c r="AU104" s="1043">
        <f t="shared" si="11"/>
        <v>1</v>
      </c>
      <c r="AV104" s="2">
        <v>2.5</v>
      </c>
      <c r="AW104" s="592">
        <v>800000</v>
      </c>
      <c r="AX104" s="592">
        <v>800000</v>
      </c>
      <c r="AY104" s="592">
        <v>750000</v>
      </c>
      <c r="AZ104" s="592">
        <v>112000</v>
      </c>
      <c r="BA104" s="592">
        <v>105000</v>
      </c>
      <c r="BB104" s="592">
        <v>105000</v>
      </c>
      <c r="BC104" s="1043">
        <f t="shared" si="12"/>
        <v>1</v>
      </c>
      <c r="BD104" s="592">
        <v>2300</v>
      </c>
      <c r="BE104" s="596"/>
      <c r="BF104" s="592">
        <v>0</v>
      </c>
      <c r="BG104" s="596"/>
      <c r="BH104" s="592">
        <v>49900</v>
      </c>
      <c r="BI104" s="596"/>
      <c r="BJ104" s="596">
        <v>0</v>
      </c>
      <c r="BK104" s="596"/>
      <c r="BL104" s="596">
        <v>0</v>
      </c>
      <c r="BM104" s="596"/>
      <c r="BN104" s="592">
        <v>282100</v>
      </c>
      <c r="BO104" s="592">
        <v>282000</v>
      </c>
      <c r="BP104" s="592">
        <v>285000</v>
      </c>
      <c r="BQ104" s="592">
        <v>82300</v>
      </c>
      <c r="BR104" s="592">
        <v>75000</v>
      </c>
      <c r="BS104" s="592">
        <v>75000</v>
      </c>
      <c r="BT104" s="592">
        <v>0</v>
      </c>
      <c r="BU104" s="596"/>
      <c r="BV104" s="596"/>
      <c r="BW104" s="817">
        <f t="shared" si="21"/>
        <v>0</v>
      </c>
      <c r="BX104" s="596"/>
      <c r="BY104" s="594"/>
      <c r="BZ104" s="777">
        <v>0.19722100000000001</v>
      </c>
      <c r="CA104" s="408">
        <v>329172.09000000003</v>
      </c>
      <c r="CB104" s="470">
        <v>4.7000000000000002E-3</v>
      </c>
      <c r="CC104" s="776">
        <v>11600</v>
      </c>
    </row>
    <row r="105" spans="1:81">
      <c r="A105" s="582">
        <v>13073045</v>
      </c>
      <c r="B105" s="582">
        <v>5362</v>
      </c>
      <c r="C105" s="582" t="s">
        <v>126</v>
      </c>
      <c r="D105" s="592">
        <v>416</v>
      </c>
      <c r="E105" s="592">
        <v>14800</v>
      </c>
      <c r="F105" s="596"/>
      <c r="G105" s="817">
        <f t="shared" si="14"/>
        <v>-14800</v>
      </c>
      <c r="H105" s="665">
        <v>17500</v>
      </c>
      <c r="I105" s="665">
        <f t="shared" si="15"/>
        <v>-2700</v>
      </c>
      <c r="J105" s="676">
        <f t="shared" si="16"/>
        <v>0</v>
      </c>
      <c r="K105" s="665">
        <v>136917.88</v>
      </c>
      <c r="L105" s="678">
        <v>1</v>
      </c>
      <c r="M105" s="665">
        <v>113817.88</v>
      </c>
      <c r="N105" s="678">
        <v>1</v>
      </c>
      <c r="O105" s="547">
        <v>-23200</v>
      </c>
      <c r="P105" s="549"/>
      <c r="Q105" s="819">
        <f t="shared" si="17"/>
        <v>23200</v>
      </c>
      <c r="R105" s="677">
        <f t="shared" si="18"/>
        <v>0</v>
      </c>
      <c r="S105" s="549">
        <v>-147317</v>
      </c>
      <c r="T105" s="819">
        <f t="shared" si="19"/>
        <v>-147317</v>
      </c>
      <c r="U105" s="678">
        <v>0</v>
      </c>
      <c r="V105" s="678">
        <v>0</v>
      </c>
      <c r="W105" s="596">
        <v>-206917</v>
      </c>
      <c r="X105" s="596"/>
      <c r="Y105" s="596"/>
      <c r="Z105" s="596"/>
      <c r="AA105" s="677">
        <f t="shared" si="20"/>
        <v>1</v>
      </c>
      <c r="AB105" s="596"/>
      <c r="AC105" s="596"/>
      <c r="AD105" s="596"/>
      <c r="AE105" s="596"/>
      <c r="AF105" s="606"/>
      <c r="AG105" s="606"/>
      <c r="AH105" s="606"/>
      <c r="AI105" s="606"/>
      <c r="AJ105" s="606"/>
      <c r="AK105" s="596"/>
      <c r="AL105" s="2">
        <v>4</v>
      </c>
      <c r="AM105" s="592">
        <v>26000</v>
      </c>
      <c r="AN105" s="592">
        <v>26000</v>
      </c>
      <c r="AO105" s="592">
        <v>26000</v>
      </c>
      <c r="AP105" s="1043">
        <f t="shared" si="10"/>
        <v>0</v>
      </c>
      <c r="AQ105" s="2">
        <v>4</v>
      </c>
      <c r="AR105" s="592">
        <v>50000</v>
      </c>
      <c r="AS105" s="592">
        <v>50000</v>
      </c>
      <c r="AT105" s="592">
        <v>50000</v>
      </c>
      <c r="AU105" s="1043">
        <f t="shared" si="11"/>
        <v>1</v>
      </c>
      <c r="AV105" s="2">
        <v>3</v>
      </c>
      <c r="AW105" s="592">
        <v>130000</v>
      </c>
      <c r="AX105" s="592">
        <v>130000</v>
      </c>
      <c r="AY105" s="592">
        <v>130000</v>
      </c>
      <c r="AZ105" s="592">
        <v>15000</v>
      </c>
      <c r="BA105" s="592">
        <v>15000</v>
      </c>
      <c r="BB105" s="592">
        <v>15000</v>
      </c>
      <c r="BC105" s="1043">
        <f t="shared" si="12"/>
        <v>1</v>
      </c>
      <c r="BD105" s="592">
        <v>1700</v>
      </c>
      <c r="BE105" s="596"/>
      <c r="BF105" s="592">
        <v>0</v>
      </c>
      <c r="BG105" s="596"/>
      <c r="BH105" s="592">
        <v>0</v>
      </c>
      <c r="BI105" s="596"/>
      <c r="BJ105" s="596">
        <v>0</v>
      </c>
      <c r="BK105" s="596"/>
      <c r="BL105" s="596">
        <v>0</v>
      </c>
      <c r="BM105" s="596"/>
      <c r="BN105" s="592">
        <v>120400</v>
      </c>
      <c r="BO105" s="592">
        <v>121000</v>
      </c>
      <c r="BP105" s="592">
        <v>121000</v>
      </c>
      <c r="BQ105" s="592">
        <v>6500</v>
      </c>
      <c r="BR105" s="592">
        <v>6300</v>
      </c>
      <c r="BS105" s="592">
        <v>6300</v>
      </c>
      <c r="BT105" s="592">
        <v>0</v>
      </c>
      <c r="BU105" s="596"/>
      <c r="BV105" s="596"/>
      <c r="BW105" s="817">
        <f t="shared" si="21"/>
        <v>0</v>
      </c>
      <c r="BX105" s="596"/>
      <c r="BY105" s="594"/>
      <c r="BZ105" s="777">
        <v>0.19722100000000001</v>
      </c>
      <c r="CA105" s="408">
        <v>84559.18</v>
      </c>
      <c r="CB105" s="470">
        <v>1.5699999999999999E-2</v>
      </c>
      <c r="CC105" s="776">
        <v>10500</v>
      </c>
    </row>
    <row r="106" spans="1:81">
      <c r="A106" s="582">
        <v>13073059</v>
      </c>
      <c r="B106" s="582">
        <v>5362</v>
      </c>
      <c r="C106" s="582" t="s">
        <v>127</v>
      </c>
      <c r="D106" s="592">
        <v>278</v>
      </c>
      <c r="E106" s="592">
        <v>-77400</v>
      </c>
      <c r="F106" s="596"/>
      <c r="G106" s="817">
        <f t="shared" si="14"/>
        <v>77400</v>
      </c>
      <c r="H106" s="665">
        <v>9600</v>
      </c>
      <c r="I106" s="665">
        <f t="shared" si="15"/>
        <v>-87000</v>
      </c>
      <c r="J106" s="676">
        <f t="shared" si="16"/>
        <v>0</v>
      </c>
      <c r="K106" s="665" t="s">
        <v>208</v>
      </c>
      <c r="L106" s="678">
        <v>1</v>
      </c>
      <c r="M106" s="665" t="s">
        <v>208</v>
      </c>
      <c r="N106" s="678"/>
      <c r="O106" s="547">
        <v>50600</v>
      </c>
      <c r="P106" s="549"/>
      <c r="Q106" s="819">
        <f t="shared" si="17"/>
        <v>-50600</v>
      </c>
      <c r="R106" s="677">
        <f t="shared" si="18"/>
        <v>1</v>
      </c>
      <c r="S106" s="549" t="s">
        <v>208</v>
      </c>
      <c r="T106" s="819" t="e">
        <f t="shared" si="19"/>
        <v>#VALUE!</v>
      </c>
      <c r="U106" s="678">
        <v>1</v>
      </c>
      <c r="V106" s="678"/>
      <c r="W106" s="596" t="s">
        <v>208</v>
      </c>
      <c r="X106" s="596"/>
      <c r="Y106" s="596"/>
      <c r="Z106" s="596"/>
      <c r="AA106" s="677">
        <f t="shared" si="20"/>
        <v>1</v>
      </c>
      <c r="AB106" s="596"/>
      <c r="AC106" s="596"/>
      <c r="AD106" s="596"/>
      <c r="AE106" s="596"/>
      <c r="AF106" s="606"/>
      <c r="AG106" s="606"/>
      <c r="AH106" s="606"/>
      <c r="AI106" s="606"/>
      <c r="AJ106" s="606"/>
      <c r="AK106" s="596"/>
      <c r="AL106" s="2">
        <v>7</v>
      </c>
      <c r="AM106" s="592">
        <v>50000</v>
      </c>
      <c r="AN106" s="592">
        <v>50000</v>
      </c>
      <c r="AO106" s="592">
        <v>50000</v>
      </c>
      <c r="AP106" s="1043">
        <f t="shared" si="10"/>
        <v>0</v>
      </c>
      <c r="AQ106" s="2">
        <v>5</v>
      </c>
      <c r="AR106" s="592">
        <v>63000</v>
      </c>
      <c r="AS106" s="592">
        <v>63000</v>
      </c>
      <c r="AT106" s="592">
        <v>63000</v>
      </c>
      <c r="AU106" s="1043">
        <f t="shared" si="11"/>
        <v>0</v>
      </c>
      <c r="AV106" s="2">
        <v>3</v>
      </c>
      <c r="AW106" s="592">
        <v>11000</v>
      </c>
      <c r="AX106" s="592">
        <v>11000</v>
      </c>
      <c r="AY106" s="592">
        <v>11000</v>
      </c>
      <c r="AZ106" s="592">
        <v>1300</v>
      </c>
      <c r="BA106" s="592">
        <v>1300</v>
      </c>
      <c r="BB106" s="592">
        <v>1300</v>
      </c>
      <c r="BC106" s="1043">
        <f t="shared" si="12"/>
        <v>1</v>
      </c>
      <c r="BD106" s="592">
        <v>1300</v>
      </c>
      <c r="BE106" s="596"/>
      <c r="BF106" s="592">
        <v>0</v>
      </c>
      <c r="BG106" s="596"/>
      <c r="BH106" s="592">
        <v>13000</v>
      </c>
      <c r="BI106" s="596"/>
      <c r="BJ106" s="596">
        <v>0</v>
      </c>
      <c r="BK106" s="596"/>
      <c r="BL106" s="596">
        <v>0</v>
      </c>
      <c r="BM106" s="596"/>
      <c r="BN106" s="592">
        <v>92300</v>
      </c>
      <c r="BO106" s="592">
        <v>92300</v>
      </c>
      <c r="BP106" s="592">
        <v>92300</v>
      </c>
      <c r="BQ106" s="592">
        <v>6300</v>
      </c>
      <c r="BR106" s="592">
        <v>6300</v>
      </c>
      <c r="BS106" s="592">
        <v>6300</v>
      </c>
      <c r="BT106" s="592">
        <v>0</v>
      </c>
      <c r="BU106" s="596"/>
      <c r="BV106" s="596"/>
      <c r="BW106" s="817">
        <f t="shared" si="21"/>
        <v>0</v>
      </c>
      <c r="BX106" s="596"/>
      <c r="BY106" s="596"/>
      <c r="BZ106" s="777">
        <v>0.19722100000000001</v>
      </c>
      <c r="CA106" s="408">
        <v>57342.19</v>
      </c>
      <c r="CB106" s="470">
        <v>7.7999999999999996E-3</v>
      </c>
      <c r="CC106" s="776">
        <v>5500</v>
      </c>
    </row>
    <row r="107" spans="1:81">
      <c r="A107" s="582">
        <v>13073073</v>
      </c>
      <c r="B107" s="582">
        <v>5362</v>
      </c>
      <c r="C107" s="582" t="s">
        <v>128</v>
      </c>
      <c r="D107" s="592">
        <v>954</v>
      </c>
      <c r="E107" s="592">
        <v>-96300</v>
      </c>
      <c r="F107" s="596"/>
      <c r="G107" s="817">
        <f t="shared" si="14"/>
        <v>96300</v>
      </c>
      <c r="H107" s="665">
        <v>53500</v>
      </c>
      <c r="I107" s="665">
        <f t="shared" si="15"/>
        <v>-149800</v>
      </c>
      <c r="J107" s="676">
        <f t="shared" si="16"/>
        <v>0</v>
      </c>
      <c r="K107" s="665" t="s">
        <v>208</v>
      </c>
      <c r="L107" s="678">
        <v>1</v>
      </c>
      <c r="M107" s="665" t="s">
        <v>208</v>
      </c>
      <c r="N107" s="678"/>
      <c r="O107" s="547">
        <v>-44000</v>
      </c>
      <c r="P107" s="549"/>
      <c r="Q107" s="819">
        <f t="shared" si="17"/>
        <v>44000</v>
      </c>
      <c r="R107" s="677">
        <f t="shared" si="18"/>
        <v>0</v>
      </c>
      <c r="S107" s="549" t="s">
        <v>208</v>
      </c>
      <c r="T107" s="819" t="e">
        <f t="shared" si="19"/>
        <v>#VALUE!</v>
      </c>
      <c r="U107" s="678">
        <v>1</v>
      </c>
      <c r="V107" s="678"/>
      <c r="W107" s="596" t="s">
        <v>208</v>
      </c>
      <c r="X107" s="596"/>
      <c r="Y107" s="596"/>
      <c r="Z107" s="596"/>
      <c r="AA107" s="677">
        <f t="shared" si="20"/>
        <v>1</v>
      </c>
      <c r="AB107" s="596"/>
      <c r="AC107" s="596"/>
      <c r="AD107" s="596"/>
      <c r="AE107" s="596"/>
      <c r="AF107" s="606"/>
      <c r="AG107" s="606"/>
      <c r="AH107" s="606"/>
      <c r="AI107" s="606"/>
      <c r="AJ107" s="606"/>
      <c r="AK107" s="596"/>
      <c r="AL107" s="2">
        <v>4</v>
      </c>
      <c r="AM107" s="592">
        <v>39000</v>
      </c>
      <c r="AN107" s="592">
        <v>39000</v>
      </c>
      <c r="AO107" s="592">
        <v>39000</v>
      </c>
      <c r="AP107" s="1043">
        <f t="shared" si="10"/>
        <v>0</v>
      </c>
      <c r="AQ107" s="2">
        <v>4.8</v>
      </c>
      <c r="AR107" s="592">
        <v>123800</v>
      </c>
      <c r="AS107" s="592">
        <v>123800</v>
      </c>
      <c r="AT107" s="592">
        <v>123800</v>
      </c>
      <c r="AU107" s="1043">
        <f t="shared" si="11"/>
        <v>0</v>
      </c>
      <c r="AV107" s="2">
        <v>3.3</v>
      </c>
      <c r="AW107" s="592">
        <v>380000</v>
      </c>
      <c r="AX107" s="592">
        <v>380000</v>
      </c>
      <c r="AY107" s="592">
        <v>380000</v>
      </c>
      <c r="AZ107" s="592">
        <v>42400</v>
      </c>
      <c r="BA107" s="592">
        <v>42400</v>
      </c>
      <c r="BB107" s="592">
        <v>42400</v>
      </c>
      <c r="BC107" s="1043">
        <f t="shared" si="12"/>
        <v>1</v>
      </c>
      <c r="BD107" s="592">
        <v>5700</v>
      </c>
      <c r="BE107" s="596"/>
      <c r="BF107" s="592">
        <v>0</v>
      </c>
      <c r="BG107" s="596"/>
      <c r="BH107" s="592">
        <v>0</v>
      </c>
      <c r="BI107" s="596"/>
      <c r="BJ107" s="596">
        <v>0</v>
      </c>
      <c r="BK107" s="596"/>
      <c r="BL107" s="596">
        <v>0</v>
      </c>
      <c r="BM107" s="596"/>
      <c r="BN107" s="592">
        <v>320600</v>
      </c>
      <c r="BO107" s="592">
        <v>320600</v>
      </c>
      <c r="BP107" s="592">
        <v>320600</v>
      </c>
      <c r="BQ107" s="592">
        <v>46700</v>
      </c>
      <c r="BR107" s="592">
        <v>46700</v>
      </c>
      <c r="BS107" s="592">
        <v>46700</v>
      </c>
      <c r="BT107" s="592">
        <v>0</v>
      </c>
      <c r="BU107" s="596"/>
      <c r="BV107" s="596"/>
      <c r="BW107" s="817">
        <f t="shared" si="21"/>
        <v>0</v>
      </c>
      <c r="BX107" s="596"/>
      <c r="BY107" s="596"/>
      <c r="BZ107" s="777">
        <v>0.19722100000000001</v>
      </c>
      <c r="CA107" s="408">
        <v>204157.01</v>
      </c>
      <c r="CB107" s="470">
        <v>8.9999999999999993E-3</v>
      </c>
      <c r="CC107" s="776">
        <v>12500</v>
      </c>
    </row>
    <row r="108" spans="1:81">
      <c r="A108" s="582">
        <v>13073079</v>
      </c>
      <c r="B108" s="582">
        <v>5362</v>
      </c>
      <c r="C108" s="582" t="s">
        <v>129</v>
      </c>
      <c r="D108" s="592">
        <v>1938</v>
      </c>
      <c r="E108" s="592">
        <v>-19100</v>
      </c>
      <c r="F108" s="596"/>
      <c r="G108" s="817">
        <f t="shared" si="14"/>
        <v>19100</v>
      </c>
      <c r="H108" s="665">
        <v>369100</v>
      </c>
      <c r="I108" s="665">
        <f t="shared" si="15"/>
        <v>-388200</v>
      </c>
      <c r="J108" s="676">
        <f t="shared" si="16"/>
        <v>0</v>
      </c>
      <c r="K108" s="665" t="s">
        <v>208</v>
      </c>
      <c r="L108" s="678">
        <v>1</v>
      </c>
      <c r="M108" s="665" t="s">
        <v>208</v>
      </c>
      <c r="N108" s="678"/>
      <c r="O108" s="547">
        <v>-377600</v>
      </c>
      <c r="P108" s="549"/>
      <c r="Q108" s="819">
        <f t="shared" si="17"/>
        <v>377600</v>
      </c>
      <c r="R108" s="677">
        <f t="shared" si="18"/>
        <v>0</v>
      </c>
      <c r="S108" s="549" t="s">
        <v>208</v>
      </c>
      <c r="T108" s="819" t="e">
        <f t="shared" si="19"/>
        <v>#VALUE!</v>
      </c>
      <c r="U108" s="678">
        <v>1</v>
      </c>
      <c r="V108" s="678"/>
      <c r="W108" s="596" t="s">
        <v>208</v>
      </c>
      <c r="X108" s="596"/>
      <c r="Y108" s="596"/>
      <c r="Z108" s="596"/>
      <c r="AA108" s="677">
        <f t="shared" si="20"/>
        <v>1</v>
      </c>
      <c r="AB108" s="596"/>
      <c r="AC108" s="596"/>
      <c r="AD108" s="596"/>
      <c r="AE108" s="596"/>
      <c r="AF108" s="606"/>
      <c r="AG108" s="606"/>
      <c r="AH108" s="606"/>
      <c r="AI108" s="606"/>
      <c r="AJ108" s="606"/>
      <c r="AK108" s="596"/>
      <c r="AL108" s="2">
        <v>3</v>
      </c>
      <c r="AM108" s="592">
        <v>30000</v>
      </c>
      <c r="AN108" s="592">
        <v>30000</v>
      </c>
      <c r="AO108" s="592">
        <v>30000</v>
      </c>
      <c r="AP108" s="1043">
        <f t="shared" si="10"/>
        <v>1</v>
      </c>
      <c r="AQ108" s="2">
        <v>4</v>
      </c>
      <c r="AR108" s="592">
        <v>203300</v>
      </c>
      <c r="AS108" s="592">
        <v>203300</v>
      </c>
      <c r="AT108" s="592">
        <v>203300</v>
      </c>
      <c r="AU108" s="1043">
        <f t="shared" si="11"/>
        <v>1</v>
      </c>
      <c r="AV108" s="2">
        <v>3.8</v>
      </c>
      <c r="AW108" s="592">
        <v>276000</v>
      </c>
      <c r="AX108" s="592">
        <v>276000</v>
      </c>
      <c r="AY108" s="592">
        <v>276000</v>
      </c>
      <c r="AZ108" s="592">
        <v>26700</v>
      </c>
      <c r="BA108" s="592">
        <v>26700</v>
      </c>
      <c r="BB108" s="592">
        <v>26700</v>
      </c>
      <c r="BC108" s="1043">
        <f t="shared" si="12"/>
        <v>1</v>
      </c>
      <c r="BD108" s="592">
        <v>9000</v>
      </c>
      <c r="BE108" s="596"/>
      <c r="BF108" s="592">
        <v>0</v>
      </c>
      <c r="BG108" s="596"/>
      <c r="BH108" s="592">
        <v>0</v>
      </c>
      <c r="BI108" s="596"/>
      <c r="BJ108" s="596">
        <v>0</v>
      </c>
      <c r="BK108" s="596"/>
      <c r="BL108" s="596">
        <v>0</v>
      </c>
      <c r="BM108" s="596"/>
      <c r="BN108" s="592">
        <v>482100</v>
      </c>
      <c r="BO108" s="592">
        <v>482100</v>
      </c>
      <c r="BP108" s="592">
        <v>482100</v>
      </c>
      <c r="BQ108" s="592">
        <v>102000</v>
      </c>
      <c r="BR108" s="592">
        <v>102000</v>
      </c>
      <c r="BS108" s="592">
        <v>102000</v>
      </c>
      <c r="BT108" s="592">
        <v>0</v>
      </c>
      <c r="BU108" s="596"/>
      <c r="BV108" s="596"/>
      <c r="BW108" s="817">
        <f t="shared" si="21"/>
        <v>0</v>
      </c>
      <c r="BX108" s="596"/>
      <c r="BY108" s="596"/>
      <c r="BZ108" s="777">
        <v>0.19722100000000001</v>
      </c>
      <c r="CA108" s="408">
        <v>390408.04</v>
      </c>
      <c r="CB108" s="470">
        <v>2.52E-2</v>
      </c>
      <c r="CC108" s="776">
        <v>118700</v>
      </c>
    </row>
    <row r="109" spans="1:81">
      <c r="A109" s="582">
        <v>13073081</v>
      </c>
      <c r="B109" s="582">
        <v>5362</v>
      </c>
      <c r="C109" s="582" t="s">
        <v>130</v>
      </c>
      <c r="D109" s="592">
        <v>420</v>
      </c>
      <c r="E109" s="592">
        <v>-39600</v>
      </c>
      <c r="F109" s="596"/>
      <c r="G109" s="817">
        <f t="shared" si="14"/>
        <v>39600</v>
      </c>
      <c r="H109" s="665">
        <v>0</v>
      </c>
      <c r="I109" s="665">
        <f t="shared" si="15"/>
        <v>-39600</v>
      </c>
      <c r="J109" s="676">
        <f t="shared" si="16"/>
        <v>0</v>
      </c>
      <c r="K109" s="665" t="s">
        <v>208</v>
      </c>
      <c r="L109" s="678">
        <v>1</v>
      </c>
      <c r="M109" s="665" t="s">
        <v>208</v>
      </c>
      <c r="N109" s="678"/>
      <c r="O109" s="547">
        <v>-99700</v>
      </c>
      <c r="P109" s="549"/>
      <c r="Q109" s="819">
        <f t="shared" si="17"/>
        <v>99700</v>
      </c>
      <c r="R109" s="677">
        <f t="shared" si="18"/>
        <v>0</v>
      </c>
      <c r="S109" s="549" t="s">
        <v>208</v>
      </c>
      <c r="T109" s="819" t="e">
        <f t="shared" si="19"/>
        <v>#VALUE!</v>
      </c>
      <c r="U109" s="678">
        <v>0</v>
      </c>
      <c r="V109" s="678"/>
      <c r="W109" s="596" t="s">
        <v>208</v>
      </c>
      <c r="X109" s="596"/>
      <c r="Y109" s="596"/>
      <c r="Z109" s="596"/>
      <c r="AA109" s="677">
        <f t="shared" si="20"/>
        <v>1</v>
      </c>
      <c r="AB109" s="596"/>
      <c r="AC109" s="596"/>
      <c r="AD109" s="596"/>
      <c r="AE109" s="596"/>
      <c r="AF109" s="606"/>
      <c r="AG109" s="606"/>
      <c r="AH109" s="606"/>
      <c r="AI109" s="606"/>
      <c r="AJ109" s="606"/>
      <c r="AK109" s="596"/>
      <c r="AL109" s="2">
        <v>2</v>
      </c>
      <c r="AM109" s="592">
        <v>13000</v>
      </c>
      <c r="AN109" s="592">
        <v>13000</v>
      </c>
      <c r="AO109" s="592">
        <v>13000</v>
      </c>
      <c r="AP109" s="1043">
        <f t="shared" si="10"/>
        <v>1</v>
      </c>
      <c r="AQ109" s="2">
        <v>3</v>
      </c>
      <c r="AR109" s="592">
        <v>44000</v>
      </c>
      <c r="AS109" s="592">
        <v>44000</v>
      </c>
      <c r="AT109" s="592">
        <v>44000</v>
      </c>
      <c r="AU109" s="1043">
        <f t="shared" si="11"/>
        <v>1</v>
      </c>
      <c r="AV109" s="2">
        <v>2.5</v>
      </c>
      <c r="AW109" s="592">
        <v>255000</v>
      </c>
      <c r="AX109" s="592">
        <v>260000</v>
      </c>
      <c r="AY109" s="592">
        <v>2600000</v>
      </c>
      <c r="AZ109" s="592">
        <v>20000</v>
      </c>
      <c r="BA109" s="592">
        <v>22000</v>
      </c>
      <c r="BB109" s="592">
        <v>22000</v>
      </c>
      <c r="BC109" s="1043">
        <f t="shared" si="12"/>
        <v>1</v>
      </c>
      <c r="BD109" s="592">
        <v>1100</v>
      </c>
      <c r="BE109" s="596"/>
      <c r="BF109" s="592">
        <v>0</v>
      </c>
      <c r="BG109" s="596"/>
      <c r="BH109" s="592">
        <v>0</v>
      </c>
      <c r="BI109" s="596"/>
      <c r="BJ109" s="596">
        <v>0</v>
      </c>
      <c r="BK109" s="596"/>
      <c r="BL109" s="596">
        <v>0</v>
      </c>
      <c r="BM109" s="596"/>
      <c r="BN109" s="592">
        <v>113700</v>
      </c>
      <c r="BO109" s="592">
        <v>114300</v>
      </c>
      <c r="BP109" s="592">
        <v>114300</v>
      </c>
      <c r="BQ109" s="592">
        <v>26200</v>
      </c>
      <c r="BR109" s="592">
        <v>25400</v>
      </c>
      <c r="BS109" s="592">
        <v>25400</v>
      </c>
      <c r="BT109" s="592">
        <v>0</v>
      </c>
      <c r="BU109" s="596"/>
      <c r="BV109" s="596"/>
      <c r="BW109" s="817">
        <f t="shared" si="21"/>
        <v>0</v>
      </c>
      <c r="BX109" s="596"/>
      <c r="BY109" s="594"/>
      <c r="BZ109" s="777">
        <v>0.19722100000000001</v>
      </c>
      <c r="CA109" s="408">
        <v>95792.93</v>
      </c>
      <c r="CB109" s="470">
        <v>4.1999999999999997E-3</v>
      </c>
      <c r="CC109" s="776">
        <v>3600</v>
      </c>
    </row>
    <row r="110" spans="1:81">
      <c r="A110" s="582">
        <v>13073092</v>
      </c>
      <c r="B110" s="582">
        <v>5362</v>
      </c>
      <c r="C110" s="582" t="s">
        <v>131</v>
      </c>
      <c r="D110" s="592">
        <v>663</v>
      </c>
      <c r="E110" s="592">
        <v>-75900</v>
      </c>
      <c r="F110" s="596"/>
      <c r="G110" s="817">
        <f t="shared" si="14"/>
        <v>75900</v>
      </c>
      <c r="H110" s="665">
        <v>9100</v>
      </c>
      <c r="I110" s="665">
        <f t="shared" si="15"/>
        <v>-85000</v>
      </c>
      <c r="J110" s="676">
        <f t="shared" si="16"/>
        <v>0</v>
      </c>
      <c r="K110" s="665" t="s">
        <v>208</v>
      </c>
      <c r="L110" s="678">
        <v>1</v>
      </c>
      <c r="M110" s="665" t="s">
        <v>208</v>
      </c>
      <c r="N110" s="678"/>
      <c r="O110" s="547">
        <v>-129300</v>
      </c>
      <c r="P110" s="549"/>
      <c r="Q110" s="819">
        <f t="shared" si="17"/>
        <v>129300</v>
      </c>
      <c r="R110" s="677">
        <f t="shared" si="18"/>
        <v>0</v>
      </c>
      <c r="S110" s="549" t="s">
        <v>208</v>
      </c>
      <c r="T110" s="819" t="e">
        <f t="shared" si="19"/>
        <v>#VALUE!</v>
      </c>
      <c r="U110" s="678">
        <v>1</v>
      </c>
      <c r="V110" s="678"/>
      <c r="W110" s="596" t="s">
        <v>208</v>
      </c>
      <c r="X110" s="596"/>
      <c r="Y110" s="596"/>
      <c r="Z110" s="596"/>
      <c r="AA110" s="677">
        <f t="shared" si="20"/>
        <v>1</v>
      </c>
      <c r="AB110" s="596"/>
      <c r="AC110" s="596"/>
      <c r="AD110" s="596"/>
      <c r="AE110" s="596"/>
      <c r="AF110" s="606"/>
      <c r="AG110" s="606"/>
      <c r="AH110" s="606"/>
      <c r="AI110" s="606"/>
      <c r="AJ110" s="606"/>
      <c r="AK110" s="596"/>
      <c r="AL110" s="2">
        <v>4</v>
      </c>
      <c r="AM110" s="592">
        <v>44000</v>
      </c>
      <c r="AN110" s="592">
        <v>44000</v>
      </c>
      <c r="AO110" s="592">
        <v>44000</v>
      </c>
      <c r="AP110" s="1043">
        <f t="shared" si="10"/>
        <v>0</v>
      </c>
      <c r="AQ110" s="2">
        <v>4</v>
      </c>
      <c r="AR110" s="592">
        <v>96100</v>
      </c>
      <c r="AS110" s="592">
        <v>96100</v>
      </c>
      <c r="AT110" s="592">
        <v>97100</v>
      </c>
      <c r="AU110" s="1043">
        <f t="shared" si="11"/>
        <v>1</v>
      </c>
      <c r="AV110" s="2">
        <v>3</v>
      </c>
      <c r="AW110" s="592">
        <v>140000</v>
      </c>
      <c r="AX110" s="592">
        <v>140000</v>
      </c>
      <c r="AY110" s="592">
        <v>140000</v>
      </c>
      <c r="AZ110" s="592">
        <v>20000</v>
      </c>
      <c r="BA110" s="592">
        <v>16000</v>
      </c>
      <c r="BB110" s="592">
        <v>16000</v>
      </c>
      <c r="BC110" s="1043">
        <f t="shared" si="12"/>
        <v>1</v>
      </c>
      <c r="BD110" s="592">
        <v>2600</v>
      </c>
      <c r="BE110" s="596"/>
      <c r="BF110" s="592">
        <v>0</v>
      </c>
      <c r="BG110" s="596"/>
      <c r="BH110" s="592">
        <v>0</v>
      </c>
      <c r="BI110" s="596"/>
      <c r="BJ110" s="596">
        <v>0</v>
      </c>
      <c r="BK110" s="596"/>
      <c r="BL110" s="596">
        <v>0</v>
      </c>
      <c r="BM110" s="596"/>
      <c r="BN110" s="592">
        <v>143000</v>
      </c>
      <c r="BO110" s="592">
        <v>142800</v>
      </c>
      <c r="BP110" s="592">
        <v>142800</v>
      </c>
      <c r="BQ110" s="592">
        <v>25000</v>
      </c>
      <c r="BR110" s="592">
        <v>23000</v>
      </c>
      <c r="BS110" s="592">
        <v>23000</v>
      </c>
      <c r="BT110" s="592">
        <v>0</v>
      </c>
      <c r="BU110" s="596"/>
      <c r="BV110" s="596"/>
      <c r="BW110" s="817">
        <f t="shared" si="21"/>
        <v>0</v>
      </c>
      <c r="BX110" s="596"/>
      <c r="BY110" s="594"/>
      <c r="BZ110" s="777">
        <v>0.19722100000000001</v>
      </c>
      <c r="CA110" s="408">
        <v>132831.21</v>
      </c>
      <c r="CB110" s="470">
        <v>8.9999999999999993E-3</v>
      </c>
      <c r="CC110" s="776">
        <v>7800</v>
      </c>
    </row>
    <row r="111" spans="1:81">
      <c r="A111" s="582">
        <v>13073095</v>
      </c>
      <c r="B111" s="582">
        <v>5362</v>
      </c>
      <c r="C111" s="582" t="s">
        <v>132</v>
      </c>
      <c r="D111" s="592">
        <v>526</v>
      </c>
      <c r="E111" s="592">
        <v>-85800</v>
      </c>
      <c r="F111" s="596"/>
      <c r="G111" s="817">
        <f t="shared" si="14"/>
        <v>85800</v>
      </c>
      <c r="H111" s="665">
        <v>28400</v>
      </c>
      <c r="I111" s="665">
        <f t="shared" si="15"/>
        <v>-114200</v>
      </c>
      <c r="J111" s="676">
        <f t="shared" si="16"/>
        <v>0</v>
      </c>
      <c r="K111" s="665" t="s">
        <v>208</v>
      </c>
      <c r="L111" s="678">
        <v>1</v>
      </c>
      <c r="M111" s="665" t="s">
        <v>208</v>
      </c>
      <c r="N111" s="678"/>
      <c r="O111" s="547">
        <v>-49800</v>
      </c>
      <c r="P111" s="549"/>
      <c r="Q111" s="819">
        <f t="shared" si="17"/>
        <v>49800</v>
      </c>
      <c r="R111" s="677">
        <f t="shared" si="18"/>
        <v>0</v>
      </c>
      <c r="S111" s="549" t="s">
        <v>208</v>
      </c>
      <c r="T111" s="819" t="e">
        <f t="shared" si="19"/>
        <v>#VALUE!</v>
      </c>
      <c r="U111" s="678">
        <v>1</v>
      </c>
      <c r="V111" s="678"/>
      <c r="W111" s="596" t="s">
        <v>208</v>
      </c>
      <c r="X111" s="596"/>
      <c r="Y111" s="596"/>
      <c r="Z111" s="596"/>
      <c r="AA111" s="677">
        <f t="shared" si="20"/>
        <v>1</v>
      </c>
      <c r="AB111" s="596"/>
      <c r="AC111" s="596"/>
      <c r="AD111" s="596"/>
      <c r="AE111" s="596"/>
      <c r="AF111" s="606"/>
      <c r="AG111" s="606"/>
      <c r="AH111" s="606"/>
      <c r="AI111" s="606"/>
      <c r="AJ111" s="606"/>
      <c r="AK111" s="596"/>
      <c r="AL111" s="2">
        <v>4</v>
      </c>
      <c r="AM111" s="592">
        <v>42000</v>
      </c>
      <c r="AN111" s="592">
        <v>42000</v>
      </c>
      <c r="AO111" s="592">
        <v>42000</v>
      </c>
      <c r="AP111" s="1043">
        <f t="shared" si="10"/>
        <v>0</v>
      </c>
      <c r="AQ111" s="2">
        <v>4</v>
      </c>
      <c r="AR111" s="592">
        <v>90800</v>
      </c>
      <c r="AS111" s="592">
        <v>90700</v>
      </c>
      <c r="AT111" s="592">
        <v>90700</v>
      </c>
      <c r="AU111" s="1043">
        <f t="shared" si="11"/>
        <v>1</v>
      </c>
      <c r="AV111" s="2">
        <v>3</v>
      </c>
      <c r="AW111" s="592">
        <v>8000</v>
      </c>
      <c r="AX111" s="592">
        <v>10000</v>
      </c>
      <c r="AY111" s="592">
        <v>10000</v>
      </c>
      <c r="AZ111" s="592">
        <v>800</v>
      </c>
      <c r="BA111" s="592">
        <v>1200</v>
      </c>
      <c r="BB111" s="592">
        <v>1200</v>
      </c>
      <c r="BC111" s="1043">
        <f t="shared" si="12"/>
        <v>1</v>
      </c>
      <c r="BD111" s="592">
        <v>1700</v>
      </c>
      <c r="BE111" s="596"/>
      <c r="BF111" s="592">
        <v>0</v>
      </c>
      <c r="BG111" s="596"/>
      <c r="BH111" s="592">
        <v>10000</v>
      </c>
      <c r="BI111" s="596"/>
      <c r="BJ111" s="596">
        <v>0</v>
      </c>
      <c r="BK111" s="596"/>
      <c r="BL111" s="596">
        <v>0</v>
      </c>
      <c r="BM111" s="596"/>
      <c r="BN111" s="592">
        <v>142600</v>
      </c>
      <c r="BO111" s="592">
        <v>142600</v>
      </c>
      <c r="BP111" s="592">
        <v>142600</v>
      </c>
      <c r="BQ111" s="592">
        <v>21300</v>
      </c>
      <c r="BR111" s="592">
        <v>21300</v>
      </c>
      <c r="BS111" s="592">
        <v>21300</v>
      </c>
      <c r="BT111" s="592">
        <v>0</v>
      </c>
      <c r="BU111" s="596"/>
      <c r="BV111" s="596"/>
      <c r="BW111" s="817">
        <f t="shared" si="21"/>
        <v>0</v>
      </c>
      <c r="BX111" s="596"/>
      <c r="BY111" s="596"/>
      <c r="BZ111" s="777">
        <v>0.19722100000000001</v>
      </c>
      <c r="CA111" s="408">
        <v>105986.42</v>
      </c>
      <c r="CB111" s="470">
        <v>1.2999999999999999E-2</v>
      </c>
      <c r="CC111" s="776">
        <v>15100</v>
      </c>
    </row>
    <row r="112" spans="1:81">
      <c r="A112" s="582"/>
      <c r="B112" s="582"/>
      <c r="C112" s="582"/>
      <c r="D112" s="592"/>
      <c r="E112" s="592"/>
      <c r="F112" s="596"/>
      <c r="G112" s="596"/>
      <c r="H112" s="596"/>
      <c r="I112" s="596"/>
      <c r="J112" s="592"/>
      <c r="K112" s="592"/>
      <c r="L112" s="592"/>
      <c r="M112" s="592"/>
      <c r="N112" s="592"/>
      <c r="O112" s="592"/>
      <c r="P112" s="592"/>
      <c r="Q112" s="592"/>
      <c r="R112" s="592"/>
      <c r="S112" s="592"/>
      <c r="T112" s="592"/>
      <c r="U112" s="592"/>
      <c r="V112" s="592"/>
      <c r="W112" s="596"/>
      <c r="X112" s="596"/>
      <c r="Y112" s="596"/>
      <c r="Z112" s="596"/>
      <c r="AA112" s="596"/>
      <c r="AB112" s="596"/>
      <c r="AC112" s="596"/>
      <c r="AD112" s="596"/>
      <c r="AE112" s="596"/>
      <c r="AF112" s="592"/>
      <c r="AG112" s="592"/>
      <c r="AH112" s="592"/>
      <c r="AI112" s="592"/>
      <c r="AJ112" s="592"/>
      <c r="AK112" s="592"/>
      <c r="AL112" s="592"/>
      <c r="AM112" s="592"/>
      <c r="AN112" s="592"/>
      <c r="AO112" s="592"/>
      <c r="AP112" s="592"/>
      <c r="AQ112" s="592"/>
      <c r="AR112" s="592"/>
      <c r="AS112" s="592"/>
      <c r="AT112" s="592"/>
      <c r="AU112" s="592"/>
      <c r="AV112" s="592"/>
      <c r="AW112" s="592"/>
      <c r="AX112" s="592"/>
      <c r="AY112" s="592"/>
      <c r="AZ112" s="592"/>
      <c r="BA112" s="592"/>
      <c r="BB112" s="592"/>
      <c r="BC112" s="592"/>
      <c r="BD112" s="592"/>
      <c r="BE112" s="596"/>
      <c r="BF112" s="592"/>
      <c r="BG112" s="596"/>
      <c r="BH112" s="592"/>
      <c r="BI112" s="596"/>
      <c r="BJ112" s="596"/>
      <c r="BK112" s="596"/>
      <c r="BL112" s="596"/>
      <c r="BM112" s="596"/>
      <c r="BN112" s="596"/>
      <c r="BO112" s="596"/>
      <c r="BP112" s="596"/>
      <c r="BQ112" s="596"/>
      <c r="BR112" s="596"/>
      <c r="BS112" s="596"/>
      <c r="BT112" s="596"/>
      <c r="BU112" s="596"/>
      <c r="BV112" s="596"/>
      <c r="BW112" s="596"/>
      <c r="BX112" s="596"/>
      <c r="BY112" s="596"/>
      <c r="BZ112" s="410"/>
      <c r="CA112" s="410"/>
      <c r="CB112" s="410"/>
      <c r="CC112" s="410"/>
    </row>
    <row r="113" spans="1:81">
      <c r="A113" s="607" t="s">
        <v>133</v>
      </c>
      <c r="B113" s="582"/>
      <c r="C113" s="582"/>
      <c r="D113" s="592">
        <f>SUM(D6:D112)</f>
        <v>224702</v>
      </c>
      <c r="E113" s="592"/>
      <c r="F113" s="596"/>
      <c r="G113" s="596"/>
      <c r="H113" s="596"/>
      <c r="I113" s="596"/>
      <c r="J113" s="592"/>
      <c r="K113" s="592"/>
      <c r="L113" s="592"/>
      <c r="M113" s="592"/>
      <c r="N113" s="592"/>
      <c r="O113" s="592"/>
      <c r="P113" s="592"/>
      <c r="Q113" s="592"/>
      <c r="R113" s="592"/>
      <c r="S113" s="592"/>
      <c r="T113" s="592"/>
      <c r="U113" s="592"/>
      <c r="V113" s="592"/>
      <c r="W113" s="596"/>
      <c r="X113" s="596"/>
      <c r="Y113" s="596"/>
      <c r="Z113" s="596"/>
      <c r="AA113" s="596"/>
      <c r="AB113" s="596"/>
      <c r="AC113" s="596"/>
      <c r="AD113" s="596"/>
      <c r="AE113" s="596"/>
      <c r="AF113" s="592"/>
      <c r="AG113" s="592"/>
      <c r="AH113" s="592"/>
      <c r="AI113" s="592"/>
      <c r="AJ113" s="592"/>
      <c r="AK113" s="592"/>
      <c r="AL113" s="2"/>
      <c r="AM113" s="592"/>
      <c r="AN113" s="592"/>
      <c r="AO113" s="592"/>
      <c r="AP113" s="592"/>
      <c r="AQ113" s="592"/>
      <c r="AR113" s="592"/>
      <c r="AS113" s="592"/>
      <c r="AT113" s="592"/>
      <c r="AU113" s="592"/>
      <c r="AV113" s="592"/>
      <c r="AW113" s="592"/>
      <c r="AX113" s="592"/>
      <c r="AY113" s="592"/>
      <c r="AZ113" s="592"/>
      <c r="BA113" s="592"/>
      <c r="BB113" s="592"/>
      <c r="BC113" s="592"/>
      <c r="BD113" s="592"/>
      <c r="BE113" s="596"/>
      <c r="BF113" s="592"/>
      <c r="BG113" s="596"/>
      <c r="BH113" s="592"/>
      <c r="BI113" s="596"/>
      <c r="BJ113" s="596"/>
      <c r="BK113" s="596"/>
      <c r="BL113" s="596"/>
      <c r="BM113" s="596"/>
      <c r="BN113" s="596"/>
      <c r="BO113" s="596"/>
      <c r="BP113" s="596"/>
      <c r="BQ113" s="596"/>
      <c r="BR113" s="596"/>
      <c r="BS113" s="596"/>
      <c r="BT113" s="596"/>
      <c r="BU113" s="596"/>
      <c r="BV113" s="596"/>
      <c r="BW113" s="596"/>
      <c r="BX113" s="596"/>
      <c r="BY113" s="596"/>
      <c r="BZ113" s="410"/>
      <c r="CA113" s="410"/>
      <c r="CB113" s="410"/>
      <c r="CC113" s="410"/>
    </row>
    <row r="114" spans="1:81">
      <c r="W114" s="429"/>
      <c r="X114" s="429"/>
      <c r="Y114" s="429"/>
      <c r="Z114" s="429"/>
    </row>
    <row r="115" spans="1:81">
      <c r="A115" s="1084" t="s">
        <v>526</v>
      </c>
      <c r="B115" s="40"/>
      <c r="W115" s="429"/>
      <c r="X115" s="429"/>
      <c r="Y115" s="429"/>
      <c r="Z115" s="429"/>
    </row>
    <row r="116" spans="1:81">
      <c r="W116" s="429"/>
      <c r="X116" s="429"/>
      <c r="Y116" s="429"/>
      <c r="Z116" s="429"/>
    </row>
    <row r="117" spans="1:81">
      <c r="A117" s="579" t="s">
        <v>528</v>
      </c>
      <c r="B117" s="793" t="s">
        <v>530</v>
      </c>
      <c r="W117" s="429"/>
      <c r="X117" s="429"/>
      <c r="Y117" s="429"/>
      <c r="Z117" s="429"/>
    </row>
    <row r="118" spans="1:81">
      <c r="W118" s="429"/>
      <c r="X118" s="429"/>
      <c r="Y118" s="429"/>
      <c r="Z118" s="429"/>
    </row>
    <row r="119" spans="1:81">
      <c r="A119" s="1086" t="s">
        <v>529</v>
      </c>
      <c r="B119" s="793" t="s">
        <v>531</v>
      </c>
      <c r="W119" s="429"/>
      <c r="X119" s="429"/>
      <c r="Y119" s="429"/>
      <c r="Z119" s="429"/>
    </row>
    <row r="120" spans="1:81">
      <c r="W120" s="429"/>
      <c r="X120" s="429"/>
      <c r="Y120" s="429"/>
      <c r="Z120" s="429"/>
    </row>
    <row r="121" spans="1:81">
      <c r="W121" s="429"/>
      <c r="X121" s="429"/>
      <c r="Y121" s="429"/>
      <c r="Z121" s="429"/>
    </row>
    <row r="122" spans="1:81">
      <c r="W122" s="429"/>
      <c r="X122" s="429"/>
      <c r="Y122" s="429"/>
      <c r="Z122" s="429"/>
    </row>
    <row r="123" spans="1:81">
      <c r="W123" s="429"/>
      <c r="X123" s="429"/>
      <c r="Y123" s="429"/>
      <c r="Z123" s="429"/>
    </row>
    <row r="124" spans="1:81">
      <c r="W124" s="429"/>
      <c r="X124" s="429"/>
      <c r="Y124" s="429"/>
      <c r="Z124" s="429"/>
    </row>
    <row r="125" spans="1:81">
      <c r="W125" s="429"/>
      <c r="X125" s="429"/>
      <c r="Y125" s="429"/>
      <c r="Z125" s="429"/>
    </row>
    <row r="126" spans="1:81">
      <c r="W126" s="429"/>
      <c r="X126" s="429"/>
      <c r="Y126" s="429"/>
      <c r="Z126" s="429"/>
    </row>
    <row r="127" spans="1:81">
      <c r="W127" s="429"/>
      <c r="X127" s="429"/>
      <c r="Y127" s="429"/>
      <c r="Z127" s="429"/>
    </row>
    <row r="128" spans="1:81">
      <c r="W128" s="429"/>
      <c r="X128" s="429"/>
      <c r="Y128" s="429"/>
      <c r="Z128" s="429"/>
    </row>
    <row r="129" spans="23:26">
      <c r="W129" s="429"/>
      <c r="X129" s="429"/>
      <c r="Y129" s="429"/>
      <c r="Z129" s="429"/>
    </row>
    <row r="130" spans="23:26">
      <c r="W130" s="429"/>
      <c r="X130" s="429"/>
      <c r="Y130" s="429"/>
      <c r="Z130" s="429"/>
    </row>
    <row r="131" spans="23:26">
      <c r="W131" s="429"/>
      <c r="X131" s="429"/>
      <c r="Y131" s="429"/>
      <c r="Z131" s="429"/>
    </row>
    <row r="132" spans="23:26">
      <c r="W132" s="429"/>
      <c r="X132" s="429"/>
      <c r="Y132" s="429"/>
      <c r="Z132" s="429"/>
    </row>
    <row r="133" spans="23:26">
      <c r="W133" s="429"/>
      <c r="X133" s="429"/>
      <c r="Y133" s="429"/>
      <c r="Z133" s="429"/>
    </row>
    <row r="134" spans="23:26">
      <c r="W134" s="429"/>
      <c r="X134" s="429"/>
      <c r="Y134" s="429"/>
      <c r="Z134" s="429"/>
    </row>
    <row r="135" spans="23:26">
      <c r="W135" s="429"/>
      <c r="X135" s="429"/>
      <c r="Y135" s="429"/>
      <c r="Z135" s="429"/>
    </row>
    <row r="136" spans="23:26">
      <c r="W136" s="429"/>
      <c r="X136" s="429"/>
      <c r="Y136" s="429"/>
      <c r="Z136" s="429"/>
    </row>
    <row r="137" spans="23:26">
      <c r="W137" s="429"/>
      <c r="X137" s="429"/>
      <c r="Y137" s="429"/>
      <c r="Z137" s="429"/>
    </row>
    <row r="138" spans="23:26">
      <c r="W138" s="429"/>
      <c r="X138" s="429"/>
      <c r="Y138" s="429"/>
      <c r="Z138" s="429"/>
    </row>
    <row r="139" spans="23:26">
      <c r="W139" s="429"/>
      <c r="X139" s="429"/>
      <c r="Y139" s="429"/>
      <c r="Z139" s="429"/>
    </row>
    <row r="140" spans="23:26">
      <c r="W140" s="429"/>
      <c r="X140" s="429"/>
      <c r="Y140" s="429"/>
      <c r="Z140" s="429"/>
    </row>
    <row r="141" spans="23:26">
      <c r="W141" s="429"/>
      <c r="X141" s="429"/>
      <c r="Y141" s="429"/>
      <c r="Z141" s="429"/>
    </row>
    <row r="142" spans="23:26">
      <c r="W142" s="429"/>
      <c r="X142" s="429"/>
      <c r="Y142" s="429"/>
      <c r="Z142" s="429"/>
    </row>
    <row r="143" spans="23:26">
      <c r="W143" s="429"/>
      <c r="X143" s="429"/>
      <c r="Y143" s="429"/>
      <c r="Z143" s="429"/>
    </row>
    <row r="144" spans="23:26">
      <c r="W144" s="429"/>
      <c r="X144" s="429"/>
      <c r="Y144" s="429"/>
      <c r="Z144" s="429"/>
    </row>
    <row r="145" spans="23:26">
      <c r="W145" s="429"/>
      <c r="X145" s="429"/>
      <c r="Y145" s="429"/>
      <c r="Z145" s="429"/>
    </row>
    <row r="146" spans="23:26">
      <c r="W146" s="429"/>
      <c r="X146" s="429"/>
      <c r="Y146" s="429"/>
      <c r="Z146" s="429"/>
    </row>
    <row r="147" spans="23:26">
      <c r="W147" s="429"/>
      <c r="X147" s="429"/>
      <c r="Y147" s="429"/>
      <c r="Z147" s="429"/>
    </row>
    <row r="148" spans="23:26">
      <c r="W148" s="429"/>
      <c r="X148" s="429"/>
      <c r="Y148" s="429"/>
      <c r="Z148" s="429"/>
    </row>
    <row r="149" spans="23:26">
      <c r="W149" s="429"/>
      <c r="X149" s="429"/>
      <c r="Y149" s="429"/>
      <c r="Z149" s="429"/>
    </row>
    <row r="150" spans="23:26">
      <c r="W150" s="429"/>
      <c r="X150" s="429"/>
      <c r="Y150" s="429"/>
      <c r="Z150" s="429"/>
    </row>
    <row r="151" spans="23:26">
      <c r="W151" s="429"/>
      <c r="X151" s="429"/>
      <c r="Y151" s="429"/>
      <c r="Z151" s="429"/>
    </row>
    <row r="152" spans="23:26">
      <c r="W152" s="429"/>
      <c r="X152" s="429"/>
      <c r="Y152" s="429"/>
      <c r="Z152" s="429"/>
    </row>
    <row r="153" spans="23:26">
      <c r="W153" s="429"/>
      <c r="X153" s="429"/>
      <c r="Y153" s="429"/>
      <c r="Z153" s="429"/>
    </row>
    <row r="154" spans="23:26">
      <c r="W154" s="429"/>
      <c r="X154" s="429"/>
      <c r="Y154" s="429"/>
      <c r="Z154" s="429"/>
    </row>
    <row r="155" spans="23:26">
      <c r="W155" s="429"/>
      <c r="X155" s="429"/>
      <c r="Y155" s="429"/>
      <c r="Z155" s="429"/>
    </row>
    <row r="156" spans="23:26">
      <c r="W156" s="429"/>
      <c r="X156" s="429"/>
      <c r="Y156" s="429"/>
      <c r="Z156" s="429"/>
    </row>
    <row r="157" spans="23:26">
      <c r="W157" s="429"/>
      <c r="X157" s="429"/>
      <c r="Y157" s="429"/>
      <c r="Z157" s="429"/>
    </row>
    <row r="158" spans="23:26">
      <c r="W158" s="429"/>
      <c r="X158" s="429"/>
      <c r="Y158" s="429"/>
      <c r="Z158" s="429"/>
    </row>
    <row r="159" spans="23:26">
      <c r="W159" s="429"/>
      <c r="X159" s="429"/>
      <c r="Y159" s="429"/>
      <c r="Z159" s="429"/>
    </row>
    <row r="160" spans="23:26">
      <c r="W160" s="429"/>
      <c r="X160" s="429"/>
      <c r="Y160" s="429"/>
      <c r="Z160" s="429"/>
    </row>
    <row r="161" spans="23:26">
      <c r="W161" s="429"/>
      <c r="X161" s="429"/>
      <c r="Y161" s="429"/>
      <c r="Z161" s="429"/>
    </row>
    <row r="162" spans="23:26">
      <c r="W162" s="429"/>
      <c r="X162" s="429"/>
      <c r="Y162" s="429"/>
      <c r="Z162" s="429"/>
    </row>
    <row r="163" spans="23:26">
      <c r="W163" s="429"/>
      <c r="X163" s="429"/>
      <c r="Y163" s="429"/>
      <c r="Z163" s="429"/>
    </row>
    <row r="164" spans="23:26">
      <c r="W164" s="429"/>
      <c r="X164" s="429"/>
      <c r="Y164" s="429"/>
      <c r="Z164" s="429"/>
    </row>
    <row r="165" spans="23:26">
      <c r="W165" s="429"/>
      <c r="X165" s="429"/>
      <c r="Y165" s="429"/>
      <c r="Z165" s="429"/>
    </row>
    <row r="166" spans="23:26">
      <c r="W166" s="429"/>
      <c r="X166" s="429"/>
      <c r="Y166" s="429"/>
      <c r="Z166" s="429"/>
    </row>
    <row r="167" spans="23:26">
      <c r="W167" s="429"/>
      <c r="X167" s="429"/>
      <c r="Y167" s="429"/>
      <c r="Z167" s="429"/>
    </row>
    <row r="168" spans="23:26">
      <c r="W168" s="429"/>
      <c r="X168" s="429"/>
      <c r="Y168" s="429"/>
      <c r="Z168" s="429"/>
    </row>
    <row r="169" spans="23:26">
      <c r="W169" s="429"/>
      <c r="X169" s="429"/>
      <c r="Y169" s="429"/>
      <c r="Z169" s="429"/>
    </row>
    <row r="170" spans="23:26">
      <c r="W170" s="429"/>
      <c r="X170" s="429"/>
      <c r="Y170" s="429"/>
      <c r="Z170" s="429"/>
    </row>
    <row r="171" spans="23:26">
      <c r="W171" s="429"/>
      <c r="X171" s="429"/>
      <c r="Y171" s="429"/>
      <c r="Z171" s="429"/>
    </row>
    <row r="172" spans="23:26">
      <c r="W172" s="429"/>
      <c r="X172" s="429"/>
      <c r="Y172" s="429"/>
      <c r="Z172" s="429"/>
    </row>
    <row r="173" spans="23:26">
      <c r="W173" s="429"/>
      <c r="X173" s="429"/>
      <c r="Y173" s="429"/>
      <c r="Z173" s="429"/>
    </row>
    <row r="174" spans="23:26">
      <c r="W174" s="429"/>
      <c r="X174" s="429"/>
      <c r="Y174" s="429"/>
      <c r="Z174" s="429"/>
    </row>
    <row r="175" spans="23:26">
      <c r="W175" s="429"/>
      <c r="X175" s="429"/>
      <c r="Y175" s="429"/>
      <c r="Z175" s="429"/>
    </row>
    <row r="176" spans="23:26">
      <c r="W176" s="429"/>
      <c r="X176" s="429"/>
      <c r="Y176" s="429"/>
      <c r="Z176" s="429"/>
    </row>
    <row r="177" spans="23:26">
      <c r="W177" s="429"/>
      <c r="X177" s="429"/>
      <c r="Y177" s="429"/>
      <c r="Z177" s="429"/>
    </row>
    <row r="178" spans="23:26">
      <c r="W178" s="429"/>
      <c r="X178" s="429"/>
      <c r="Y178" s="429"/>
      <c r="Z178" s="429"/>
    </row>
    <row r="179" spans="23:26">
      <c r="W179" s="429"/>
      <c r="X179" s="429"/>
      <c r="Y179" s="429"/>
      <c r="Z179" s="429"/>
    </row>
    <row r="180" spans="23:26">
      <c r="W180" s="429"/>
      <c r="X180" s="429"/>
      <c r="Y180" s="429"/>
      <c r="Z180" s="429"/>
    </row>
    <row r="181" spans="23:26">
      <c r="W181" s="429"/>
      <c r="X181" s="429"/>
      <c r="Y181" s="429"/>
      <c r="Z181" s="429"/>
    </row>
    <row r="182" spans="23:26">
      <c r="W182" s="429"/>
      <c r="X182" s="429"/>
      <c r="Y182" s="429"/>
      <c r="Z182" s="429"/>
    </row>
    <row r="183" spans="23:26">
      <c r="W183" s="429"/>
      <c r="X183" s="429"/>
      <c r="Y183" s="429"/>
      <c r="Z183" s="429"/>
    </row>
    <row r="184" spans="23:26">
      <c r="W184" s="429"/>
      <c r="X184" s="429"/>
      <c r="Y184" s="429"/>
      <c r="Z184" s="429"/>
    </row>
    <row r="185" spans="23:26">
      <c r="W185" s="429"/>
      <c r="X185" s="429"/>
      <c r="Y185" s="429"/>
      <c r="Z185" s="429"/>
    </row>
    <row r="186" spans="23:26">
      <c r="W186" s="429"/>
      <c r="X186" s="429"/>
      <c r="Y186" s="429"/>
      <c r="Z186" s="429"/>
    </row>
    <row r="187" spans="23:26">
      <c r="W187" s="429"/>
      <c r="X187" s="429"/>
      <c r="Y187" s="429"/>
      <c r="Z187" s="429"/>
    </row>
    <row r="188" spans="23:26">
      <c r="W188" s="429"/>
      <c r="X188" s="429"/>
      <c r="Y188" s="429"/>
      <c r="Z188" s="429"/>
    </row>
    <row r="189" spans="23:26">
      <c r="W189" s="429"/>
      <c r="X189" s="429"/>
      <c r="Y189" s="429"/>
      <c r="Z189" s="429"/>
    </row>
    <row r="190" spans="23:26">
      <c r="W190" s="429"/>
      <c r="X190" s="429"/>
      <c r="Y190" s="429"/>
      <c r="Z190" s="429"/>
    </row>
    <row r="191" spans="23:26">
      <c r="W191" s="429"/>
      <c r="X191" s="429"/>
      <c r="Y191" s="429"/>
      <c r="Z191" s="429"/>
    </row>
    <row r="192" spans="23:26">
      <c r="W192" s="429"/>
      <c r="X192" s="429"/>
      <c r="Y192" s="429"/>
      <c r="Z192" s="429"/>
    </row>
    <row r="193" spans="23:26">
      <c r="W193" s="429"/>
      <c r="X193" s="429"/>
      <c r="Y193" s="429"/>
      <c r="Z193" s="429"/>
    </row>
    <row r="194" spans="23:26">
      <c r="W194" s="429"/>
      <c r="X194" s="429"/>
      <c r="Y194" s="429"/>
      <c r="Z194" s="429"/>
    </row>
    <row r="195" spans="23:26">
      <c r="W195" s="429"/>
      <c r="X195" s="429"/>
      <c r="Y195" s="429"/>
      <c r="Z195" s="429"/>
    </row>
    <row r="196" spans="23:26">
      <c r="W196" s="429"/>
      <c r="X196" s="429"/>
      <c r="Y196" s="429"/>
      <c r="Z196" s="429"/>
    </row>
    <row r="197" spans="23:26">
      <c r="W197" s="429"/>
      <c r="X197" s="429"/>
      <c r="Y197" s="429"/>
      <c r="Z197" s="429"/>
    </row>
    <row r="198" spans="23:26">
      <c r="W198" s="429"/>
      <c r="X198" s="429"/>
      <c r="Y198" s="429"/>
      <c r="Z198" s="429"/>
    </row>
    <row r="199" spans="23:26">
      <c r="W199" s="429"/>
      <c r="X199" s="429"/>
      <c r="Y199" s="429"/>
      <c r="Z199" s="429"/>
    </row>
    <row r="200" spans="23:26">
      <c r="W200" s="429"/>
      <c r="X200" s="429"/>
      <c r="Y200" s="429"/>
      <c r="Z200" s="429"/>
    </row>
    <row r="201" spans="23:26">
      <c r="W201" s="429"/>
      <c r="X201" s="429"/>
      <c r="Y201" s="429"/>
      <c r="Z201" s="429"/>
    </row>
    <row r="202" spans="23:26">
      <c r="W202" s="429"/>
      <c r="X202" s="429"/>
      <c r="Y202" s="429"/>
      <c r="Z202" s="429"/>
    </row>
    <row r="203" spans="23:26">
      <c r="W203" s="429"/>
      <c r="X203" s="429"/>
      <c r="Y203" s="429"/>
      <c r="Z203" s="429"/>
    </row>
    <row r="204" spans="23:26">
      <c r="W204" s="429"/>
      <c r="X204" s="429"/>
      <c r="Y204" s="429"/>
      <c r="Z204" s="429"/>
    </row>
    <row r="205" spans="23:26">
      <c r="W205" s="429"/>
      <c r="X205" s="429"/>
      <c r="Y205" s="429"/>
      <c r="Z205" s="429"/>
    </row>
    <row r="206" spans="23:26">
      <c r="W206" s="429"/>
      <c r="X206" s="429"/>
      <c r="Y206" s="429"/>
      <c r="Z206" s="429"/>
    </row>
    <row r="207" spans="23:26">
      <c r="W207" s="429"/>
      <c r="X207" s="429"/>
      <c r="Y207" s="429"/>
      <c r="Z207" s="429"/>
    </row>
    <row r="208" spans="23:26">
      <c r="W208" s="429"/>
      <c r="X208" s="429"/>
      <c r="Y208" s="429"/>
      <c r="Z208" s="429"/>
    </row>
    <row r="209" spans="23:26">
      <c r="W209" s="429"/>
      <c r="X209" s="429"/>
      <c r="Y209" s="429"/>
      <c r="Z209" s="429"/>
    </row>
    <row r="210" spans="23:26">
      <c r="W210" s="429"/>
      <c r="X210" s="429"/>
      <c r="Y210" s="429"/>
      <c r="Z210" s="429"/>
    </row>
    <row r="211" spans="23:26">
      <c r="W211" s="429"/>
      <c r="X211" s="429"/>
      <c r="Y211" s="429"/>
      <c r="Z211" s="429"/>
    </row>
    <row r="212" spans="23:26">
      <c r="W212" s="429"/>
      <c r="X212" s="429"/>
      <c r="Y212" s="429"/>
      <c r="Z212" s="429"/>
    </row>
    <row r="213" spans="23:26">
      <c r="W213" s="429"/>
      <c r="X213" s="429"/>
      <c r="Y213" s="429"/>
      <c r="Z213" s="429"/>
    </row>
    <row r="214" spans="23:26">
      <c r="W214" s="429"/>
      <c r="X214" s="429"/>
      <c r="Y214" s="429"/>
      <c r="Z214" s="429"/>
    </row>
    <row r="215" spans="23:26">
      <c r="W215" s="429"/>
      <c r="X215" s="429"/>
      <c r="Y215" s="429"/>
      <c r="Z215" s="429"/>
    </row>
    <row r="216" spans="23:26">
      <c r="W216" s="429"/>
      <c r="X216" s="429"/>
      <c r="Y216" s="429"/>
      <c r="Z216" s="429"/>
    </row>
    <row r="217" spans="23:26">
      <c r="W217" s="429"/>
      <c r="X217" s="429"/>
      <c r="Y217" s="429"/>
      <c r="Z217" s="429"/>
    </row>
    <row r="218" spans="23:26">
      <c r="W218" s="429"/>
      <c r="X218" s="429"/>
      <c r="Y218" s="429"/>
      <c r="Z218" s="429"/>
    </row>
    <row r="219" spans="23:26">
      <c r="W219" s="429"/>
      <c r="X219" s="429"/>
      <c r="Y219" s="429"/>
      <c r="Z219" s="429"/>
    </row>
    <row r="220" spans="23:26">
      <c r="W220" s="429"/>
      <c r="X220" s="429"/>
      <c r="Y220" s="429"/>
      <c r="Z220" s="429"/>
    </row>
    <row r="221" spans="23:26">
      <c r="W221" s="429"/>
      <c r="X221" s="429"/>
      <c r="Y221" s="429"/>
      <c r="Z221" s="429"/>
    </row>
    <row r="222" spans="23:26">
      <c r="W222" s="429"/>
      <c r="X222" s="429"/>
      <c r="Y222" s="429"/>
      <c r="Z222" s="429"/>
    </row>
    <row r="223" spans="23:26">
      <c r="W223" s="429"/>
      <c r="X223" s="429"/>
      <c r="Y223" s="429"/>
      <c r="Z223" s="429"/>
    </row>
    <row r="224" spans="23:26">
      <c r="W224" s="429"/>
      <c r="X224" s="429"/>
      <c r="Y224" s="429"/>
      <c r="Z224" s="429"/>
    </row>
    <row r="225" spans="23:26">
      <c r="W225" s="429"/>
      <c r="X225" s="429"/>
      <c r="Y225" s="429"/>
      <c r="Z225" s="429"/>
    </row>
    <row r="226" spans="23:26">
      <c r="W226" s="429"/>
      <c r="X226" s="429"/>
      <c r="Y226" s="429"/>
      <c r="Z226" s="429"/>
    </row>
    <row r="227" spans="23:26">
      <c r="W227" s="429"/>
      <c r="X227" s="429"/>
      <c r="Y227" s="429"/>
      <c r="Z227" s="429"/>
    </row>
    <row r="228" spans="23:26">
      <c r="W228" s="429"/>
      <c r="X228" s="429"/>
      <c r="Y228" s="429"/>
      <c r="Z228" s="429"/>
    </row>
    <row r="229" spans="23:26">
      <c r="W229" s="429"/>
      <c r="X229" s="429"/>
      <c r="Y229" s="429"/>
      <c r="Z229" s="429"/>
    </row>
    <row r="230" spans="23:26">
      <c r="W230" s="429"/>
      <c r="X230" s="429"/>
      <c r="Y230" s="429"/>
      <c r="Z230" s="429"/>
    </row>
    <row r="231" spans="23:26">
      <c r="W231" s="429"/>
      <c r="X231" s="429"/>
      <c r="Y231" s="429"/>
      <c r="Z231" s="429"/>
    </row>
    <row r="232" spans="23:26">
      <c r="W232" s="429"/>
      <c r="X232" s="429"/>
      <c r="Y232" s="429"/>
      <c r="Z232" s="429"/>
    </row>
    <row r="233" spans="23:26">
      <c r="W233" s="429"/>
      <c r="X233" s="429"/>
      <c r="Y233" s="429"/>
      <c r="Z233" s="429"/>
    </row>
    <row r="234" spans="23:26">
      <c r="W234" s="429"/>
      <c r="X234" s="429"/>
      <c r="Y234" s="429"/>
      <c r="Z234" s="429"/>
    </row>
    <row r="235" spans="23:26">
      <c r="W235" s="429"/>
      <c r="X235" s="429"/>
      <c r="Y235" s="429"/>
      <c r="Z235" s="429"/>
    </row>
    <row r="236" spans="23:26">
      <c r="W236" s="429"/>
      <c r="X236" s="429"/>
      <c r="Y236" s="429"/>
      <c r="Z236" s="429"/>
    </row>
    <row r="237" spans="23:26">
      <c r="W237" s="429"/>
      <c r="X237" s="429"/>
      <c r="Y237" s="429"/>
      <c r="Z237" s="429"/>
    </row>
    <row r="238" spans="23:26">
      <c r="W238" s="429"/>
      <c r="X238" s="429"/>
      <c r="Y238" s="429"/>
      <c r="Z238" s="429"/>
    </row>
    <row r="239" spans="23:26">
      <c r="W239" s="429"/>
      <c r="X239" s="429"/>
      <c r="Y239" s="429"/>
      <c r="Z239" s="429"/>
    </row>
    <row r="240" spans="23:26">
      <c r="W240" s="429"/>
      <c r="X240" s="429"/>
      <c r="Y240" s="429"/>
      <c r="Z240" s="429"/>
    </row>
    <row r="241" spans="23:26">
      <c r="W241" s="429"/>
      <c r="X241" s="429"/>
      <c r="Y241" s="429"/>
      <c r="Z241" s="429"/>
    </row>
    <row r="242" spans="23:26">
      <c r="W242" s="429"/>
      <c r="X242" s="429"/>
      <c r="Y242" s="429"/>
      <c r="Z242" s="429"/>
    </row>
    <row r="243" spans="23:26">
      <c r="W243" s="429"/>
      <c r="X243" s="429"/>
      <c r="Y243" s="429"/>
      <c r="Z243" s="429"/>
    </row>
    <row r="244" spans="23:26">
      <c r="W244" s="429"/>
      <c r="X244" s="429"/>
      <c r="Y244" s="429"/>
      <c r="Z244" s="429"/>
    </row>
    <row r="245" spans="23:26">
      <c r="W245" s="429"/>
      <c r="X245" s="429"/>
      <c r="Y245" s="429"/>
      <c r="Z245" s="429"/>
    </row>
    <row r="246" spans="23:26">
      <c r="W246" s="429"/>
      <c r="X246" s="429"/>
      <c r="Y246" s="429"/>
      <c r="Z246" s="429"/>
    </row>
    <row r="247" spans="23:26">
      <c r="W247" s="429"/>
      <c r="X247" s="429"/>
      <c r="Y247" s="429"/>
      <c r="Z247" s="429"/>
    </row>
    <row r="248" spans="23:26">
      <c r="W248" s="429"/>
      <c r="X248" s="429"/>
      <c r="Y248" s="429"/>
      <c r="Z248" s="429"/>
    </row>
    <row r="249" spans="23:26">
      <c r="W249" s="429"/>
      <c r="X249" s="429"/>
      <c r="Y249" s="429"/>
      <c r="Z249" s="429"/>
    </row>
    <row r="250" spans="23:26">
      <c r="W250" s="429"/>
      <c r="X250" s="429"/>
      <c r="Y250" s="429"/>
      <c r="Z250" s="429"/>
    </row>
    <row r="251" spans="23:26">
      <c r="W251" s="429"/>
      <c r="X251" s="429"/>
      <c r="Y251" s="429"/>
      <c r="Z251" s="429"/>
    </row>
    <row r="252" spans="23:26">
      <c r="W252" s="429"/>
      <c r="X252" s="429"/>
      <c r="Y252" s="429"/>
      <c r="Z252" s="429"/>
    </row>
    <row r="253" spans="23:26">
      <c r="W253" s="429"/>
      <c r="X253" s="429"/>
      <c r="Y253" s="429"/>
      <c r="Z253" s="429"/>
    </row>
    <row r="254" spans="23:26">
      <c r="W254" s="429"/>
      <c r="X254" s="429"/>
      <c r="Y254" s="429"/>
      <c r="Z254" s="429"/>
    </row>
    <row r="255" spans="23:26">
      <c r="W255" s="429"/>
      <c r="X255" s="429"/>
      <c r="Y255" s="429"/>
      <c r="Z255" s="429"/>
    </row>
    <row r="256" spans="23:26">
      <c r="W256" s="429"/>
      <c r="X256" s="429"/>
      <c r="Y256" s="429"/>
      <c r="Z256" s="429"/>
    </row>
    <row r="257" spans="23:26">
      <c r="W257" s="429"/>
      <c r="X257" s="429"/>
      <c r="Y257" s="429"/>
      <c r="Z257" s="429"/>
    </row>
    <row r="258" spans="23:26">
      <c r="W258" s="429"/>
      <c r="X258" s="429"/>
      <c r="Y258" s="429"/>
      <c r="Z258" s="429"/>
    </row>
    <row r="259" spans="23:26">
      <c r="W259" s="429"/>
      <c r="X259" s="429"/>
      <c r="Y259" s="429"/>
      <c r="Z259" s="429"/>
    </row>
    <row r="260" spans="23:26">
      <c r="W260" s="429"/>
      <c r="X260" s="429"/>
      <c r="Y260" s="429"/>
      <c r="Z260" s="429"/>
    </row>
    <row r="261" spans="23:26">
      <c r="W261" s="429"/>
      <c r="X261" s="429"/>
      <c r="Y261" s="429"/>
      <c r="Z261" s="429"/>
    </row>
    <row r="262" spans="23:26">
      <c r="W262" s="429"/>
      <c r="X262" s="429"/>
      <c r="Y262" s="429"/>
      <c r="Z262" s="429"/>
    </row>
    <row r="263" spans="23:26">
      <c r="W263" s="429"/>
      <c r="X263" s="429"/>
      <c r="Y263" s="429"/>
      <c r="Z263" s="429"/>
    </row>
    <row r="264" spans="23:26">
      <c r="W264" s="429"/>
      <c r="X264" s="429"/>
      <c r="Y264" s="429"/>
      <c r="Z264" s="429"/>
    </row>
    <row r="265" spans="23:26">
      <c r="W265" s="429"/>
      <c r="X265" s="429"/>
      <c r="Y265" s="429"/>
      <c r="Z265" s="429"/>
    </row>
    <row r="266" spans="23:26">
      <c r="W266" s="429"/>
      <c r="X266" s="429"/>
      <c r="Y266" s="429"/>
      <c r="Z266" s="429"/>
    </row>
    <row r="267" spans="23:26">
      <c r="W267" s="429"/>
      <c r="X267" s="429"/>
      <c r="Y267" s="429"/>
      <c r="Z267" s="429"/>
    </row>
    <row r="268" spans="23:26">
      <c r="W268" s="429"/>
      <c r="X268" s="429"/>
      <c r="Y268" s="429"/>
      <c r="Z268" s="429"/>
    </row>
    <row r="269" spans="23:26">
      <c r="W269" s="429"/>
      <c r="X269" s="429"/>
      <c r="Y269" s="429"/>
      <c r="Z269" s="429"/>
    </row>
    <row r="270" spans="23:26">
      <c r="W270" s="429"/>
      <c r="X270" s="429"/>
      <c r="Y270" s="429"/>
      <c r="Z270" s="429"/>
    </row>
    <row r="271" spans="23:26">
      <c r="W271" s="429"/>
      <c r="X271" s="429"/>
      <c r="Y271" s="429"/>
      <c r="Z271" s="429"/>
    </row>
    <row r="272" spans="23:26">
      <c r="W272" s="429"/>
      <c r="X272" s="429"/>
      <c r="Y272" s="429"/>
      <c r="Z272" s="429"/>
    </row>
    <row r="273" spans="23:26">
      <c r="W273" s="429"/>
      <c r="X273" s="429"/>
      <c r="Y273" s="429"/>
      <c r="Z273" s="429"/>
    </row>
    <row r="274" spans="23:26">
      <c r="W274" s="429"/>
      <c r="X274" s="429"/>
      <c r="Y274" s="429"/>
      <c r="Z274" s="429"/>
    </row>
    <row r="275" spans="23:26">
      <c r="W275" s="429"/>
      <c r="X275" s="429"/>
      <c r="Y275" s="429"/>
      <c r="Z275" s="429"/>
    </row>
    <row r="276" spans="23:26">
      <c r="W276" s="429"/>
      <c r="X276" s="429"/>
      <c r="Y276" s="429"/>
      <c r="Z276" s="429"/>
    </row>
    <row r="277" spans="23:26">
      <c r="W277" s="429"/>
      <c r="X277" s="429"/>
      <c r="Y277" s="429"/>
      <c r="Z277" s="429"/>
    </row>
    <row r="278" spans="23:26">
      <c r="W278" s="429"/>
      <c r="X278" s="429"/>
      <c r="Y278" s="429"/>
      <c r="Z278" s="429"/>
    </row>
    <row r="279" spans="23:26">
      <c r="W279" s="429"/>
      <c r="X279" s="429"/>
      <c r="Y279" s="429"/>
      <c r="Z279" s="429"/>
    </row>
    <row r="280" spans="23:26">
      <c r="W280" s="429"/>
      <c r="X280" s="429"/>
      <c r="Y280" s="429"/>
      <c r="Z280" s="429"/>
    </row>
    <row r="281" spans="23:26">
      <c r="W281" s="429"/>
      <c r="X281" s="429"/>
      <c r="Y281" s="429"/>
      <c r="Z281" s="429"/>
    </row>
    <row r="282" spans="23:26">
      <c r="W282" s="429"/>
      <c r="X282" s="429"/>
      <c r="Y282" s="429"/>
      <c r="Z282" s="429"/>
    </row>
    <row r="283" spans="23:26">
      <c r="W283" s="429"/>
      <c r="X283" s="429"/>
      <c r="Y283" s="429"/>
      <c r="Z283" s="429"/>
    </row>
    <row r="284" spans="23:26">
      <c r="W284" s="429"/>
      <c r="X284" s="429"/>
      <c r="Y284" s="429"/>
      <c r="Z284" s="429"/>
    </row>
    <row r="285" spans="23:26">
      <c r="W285" s="429"/>
      <c r="X285" s="429"/>
      <c r="Y285" s="429"/>
      <c r="Z285" s="429"/>
    </row>
    <row r="286" spans="23:26">
      <c r="W286" s="429"/>
      <c r="X286" s="429"/>
      <c r="Y286" s="429"/>
      <c r="Z286" s="429"/>
    </row>
    <row r="287" spans="23:26">
      <c r="W287" s="429"/>
      <c r="X287" s="429"/>
      <c r="Y287" s="429"/>
      <c r="Z287" s="429"/>
    </row>
    <row r="288" spans="23:26">
      <c r="W288" s="429"/>
      <c r="X288" s="429"/>
      <c r="Y288" s="429"/>
      <c r="Z288" s="429"/>
    </row>
    <row r="289" spans="23:26">
      <c r="W289" s="429"/>
      <c r="X289" s="429"/>
      <c r="Y289" s="429"/>
      <c r="Z289" s="429"/>
    </row>
    <row r="290" spans="23:26">
      <c r="W290" s="429"/>
      <c r="X290" s="429"/>
      <c r="Y290" s="429"/>
      <c r="Z290" s="429"/>
    </row>
    <row r="291" spans="23:26">
      <c r="W291" s="429"/>
      <c r="X291" s="429"/>
      <c r="Y291" s="429"/>
      <c r="Z291" s="429"/>
    </row>
    <row r="292" spans="23:26">
      <c r="W292" s="429"/>
      <c r="X292" s="429"/>
      <c r="Y292" s="429"/>
      <c r="Z292" s="429"/>
    </row>
    <row r="293" spans="23:26">
      <c r="W293" s="429"/>
      <c r="X293" s="429"/>
      <c r="Y293" s="429"/>
      <c r="Z293" s="429"/>
    </row>
    <row r="294" spans="23:26">
      <c r="W294" s="429"/>
      <c r="X294" s="429"/>
      <c r="Y294" s="429"/>
      <c r="Z294" s="429"/>
    </row>
    <row r="295" spans="23:26">
      <c r="W295" s="429"/>
      <c r="X295" s="429"/>
      <c r="Y295" s="429"/>
      <c r="Z295" s="429"/>
    </row>
    <row r="296" spans="23:26">
      <c r="W296" s="429"/>
      <c r="X296" s="429"/>
      <c r="Y296" s="429"/>
      <c r="Z296" s="429"/>
    </row>
    <row r="297" spans="23:26">
      <c r="W297" s="429"/>
      <c r="X297" s="429"/>
      <c r="Y297" s="429"/>
      <c r="Z297" s="429"/>
    </row>
    <row r="298" spans="23:26">
      <c r="W298" s="429"/>
      <c r="X298" s="429"/>
      <c r="Y298" s="429"/>
      <c r="Z298" s="429"/>
    </row>
    <row r="299" spans="23:26">
      <c r="W299" s="429"/>
      <c r="X299" s="429"/>
      <c r="Y299" s="429"/>
      <c r="Z299" s="429"/>
    </row>
    <row r="300" spans="23:26">
      <c r="W300" s="429"/>
      <c r="X300" s="429"/>
      <c r="Y300" s="429"/>
      <c r="Z300" s="429"/>
    </row>
    <row r="301" spans="23:26">
      <c r="W301" s="429"/>
      <c r="X301" s="429"/>
      <c r="Y301" s="429"/>
      <c r="Z301" s="429"/>
    </row>
    <row r="302" spans="23:26">
      <c r="W302" s="429"/>
      <c r="X302" s="429"/>
      <c r="Y302" s="429"/>
      <c r="Z302" s="429"/>
    </row>
    <row r="303" spans="23:26">
      <c r="W303" s="429"/>
      <c r="X303" s="429"/>
      <c r="Y303" s="429"/>
      <c r="Z303" s="429"/>
    </row>
    <row r="304" spans="23:26">
      <c r="W304" s="429"/>
      <c r="X304" s="429"/>
      <c r="Y304" s="429"/>
      <c r="Z304" s="429"/>
    </row>
    <row r="305" spans="23:26">
      <c r="W305" s="429"/>
      <c r="X305" s="429"/>
      <c r="Y305" s="429"/>
      <c r="Z305" s="429"/>
    </row>
    <row r="306" spans="23:26">
      <c r="W306" s="429"/>
      <c r="X306" s="429"/>
      <c r="Y306" s="429"/>
      <c r="Z306" s="429"/>
    </row>
    <row r="307" spans="23:26">
      <c r="W307" s="429"/>
      <c r="X307" s="429"/>
      <c r="Y307" s="429"/>
      <c r="Z307" s="429"/>
    </row>
    <row r="308" spans="23:26">
      <c r="W308" s="429"/>
      <c r="X308" s="429"/>
      <c r="Y308" s="429"/>
      <c r="Z308" s="429"/>
    </row>
    <row r="309" spans="23:26">
      <c r="W309" s="429"/>
      <c r="X309" s="429"/>
      <c r="Y309" s="429"/>
      <c r="Z309" s="429"/>
    </row>
    <row r="310" spans="23:26">
      <c r="W310" s="429"/>
      <c r="X310" s="429"/>
      <c r="Y310" s="429"/>
      <c r="Z310" s="429"/>
    </row>
    <row r="311" spans="23:26">
      <c r="W311" s="429"/>
      <c r="X311" s="429"/>
      <c r="Y311" s="429"/>
      <c r="Z311" s="429"/>
    </row>
    <row r="312" spans="23:26">
      <c r="W312" s="429"/>
      <c r="X312" s="429"/>
      <c r="Y312" s="429"/>
      <c r="Z312" s="429"/>
    </row>
    <row r="313" spans="23:26">
      <c r="W313" s="429"/>
      <c r="X313" s="429"/>
      <c r="Y313" s="429"/>
      <c r="Z313" s="429"/>
    </row>
    <row r="314" spans="23:26">
      <c r="W314" s="429"/>
      <c r="X314" s="429"/>
      <c r="Y314" s="429"/>
      <c r="Z314" s="429"/>
    </row>
    <row r="315" spans="23:26">
      <c r="W315" s="429"/>
      <c r="X315" s="429"/>
      <c r="Y315" s="429"/>
      <c r="Z315" s="429"/>
    </row>
    <row r="316" spans="23:26">
      <c r="W316" s="429"/>
      <c r="X316" s="429"/>
      <c r="Y316" s="429"/>
      <c r="Z316" s="429"/>
    </row>
    <row r="317" spans="23:26">
      <c r="W317" s="429"/>
      <c r="X317" s="429"/>
      <c r="Y317" s="429"/>
      <c r="Z317" s="429"/>
    </row>
    <row r="318" spans="23:26">
      <c r="W318" s="429"/>
      <c r="X318" s="429"/>
      <c r="Y318" s="429"/>
      <c r="Z318" s="429"/>
    </row>
    <row r="319" spans="23:26">
      <c r="W319" s="429"/>
      <c r="X319" s="429"/>
      <c r="Y319" s="429"/>
      <c r="Z319" s="429"/>
    </row>
    <row r="320" spans="23:26">
      <c r="W320" s="429"/>
      <c r="X320" s="429"/>
      <c r="Y320" s="429"/>
      <c r="Z320" s="429"/>
    </row>
    <row r="321" spans="23:26">
      <c r="W321" s="429"/>
      <c r="X321" s="429"/>
      <c r="Y321" s="429"/>
      <c r="Z321" s="429"/>
    </row>
    <row r="322" spans="23:26">
      <c r="W322" s="429"/>
      <c r="X322" s="429"/>
      <c r="Y322" s="429"/>
      <c r="Z322" s="429"/>
    </row>
    <row r="323" spans="23:26">
      <c r="W323" s="429"/>
      <c r="X323" s="429"/>
      <c r="Y323" s="429"/>
      <c r="Z323" s="429"/>
    </row>
    <row r="324" spans="23:26">
      <c r="W324" s="429"/>
      <c r="X324" s="429"/>
      <c r="Y324" s="429"/>
      <c r="Z324" s="429"/>
    </row>
    <row r="325" spans="23:26">
      <c r="W325" s="429"/>
      <c r="X325" s="429"/>
      <c r="Y325" s="429"/>
      <c r="Z325" s="429"/>
    </row>
    <row r="326" spans="23:26">
      <c r="W326" s="429"/>
      <c r="X326" s="429"/>
      <c r="Y326" s="429"/>
      <c r="Z326" s="429"/>
    </row>
    <row r="327" spans="23:26">
      <c r="W327" s="429"/>
      <c r="X327" s="429"/>
      <c r="Y327" s="429"/>
      <c r="Z327" s="429"/>
    </row>
    <row r="328" spans="23:26">
      <c r="W328" s="429"/>
      <c r="X328" s="429"/>
      <c r="Y328" s="429"/>
      <c r="Z328" s="429"/>
    </row>
    <row r="329" spans="23:26">
      <c r="W329" s="429"/>
      <c r="X329" s="429"/>
      <c r="Y329" s="429"/>
      <c r="Z329" s="429"/>
    </row>
    <row r="330" spans="23:26">
      <c r="W330" s="429"/>
      <c r="X330" s="429"/>
      <c r="Y330" s="429"/>
      <c r="Z330" s="429"/>
    </row>
    <row r="331" spans="23:26">
      <c r="W331" s="429"/>
      <c r="X331" s="429"/>
      <c r="Y331" s="429"/>
      <c r="Z331" s="429"/>
    </row>
    <row r="332" spans="23:26">
      <c r="W332" s="429"/>
      <c r="X332" s="429"/>
      <c r="Y332" s="429"/>
      <c r="Z332" s="429"/>
    </row>
    <row r="333" spans="23:26">
      <c r="W333" s="429"/>
      <c r="X333" s="429"/>
      <c r="Y333" s="429"/>
      <c r="Z333" s="429"/>
    </row>
    <row r="334" spans="23:26">
      <c r="W334" s="429"/>
      <c r="X334" s="429"/>
      <c r="Y334" s="429"/>
      <c r="Z334" s="429"/>
    </row>
    <row r="335" spans="23:26">
      <c r="W335" s="429"/>
      <c r="X335" s="429"/>
      <c r="Y335" s="429"/>
      <c r="Z335" s="429"/>
    </row>
    <row r="336" spans="23:26">
      <c r="W336" s="429"/>
      <c r="X336" s="429"/>
      <c r="Y336" s="429"/>
      <c r="Z336" s="429"/>
    </row>
    <row r="337" spans="23:26">
      <c r="W337" s="429"/>
      <c r="X337" s="429"/>
      <c r="Y337" s="429"/>
      <c r="Z337" s="429"/>
    </row>
    <row r="338" spans="23:26">
      <c r="W338" s="429"/>
      <c r="X338" s="429"/>
      <c r="Y338" s="429"/>
      <c r="Z338" s="429"/>
    </row>
    <row r="339" spans="23:26">
      <c r="W339" s="429"/>
      <c r="X339" s="429"/>
      <c r="Y339" s="429"/>
      <c r="Z339" s="429"/>
    </row>
    <row r="340" spans="23:26">
      <c r="W340" s="429"/>
      <c r="X340" s="429"/>
      <c r="Y340" s="429"/>
      <c r="Z340" s="429"/>
    </row>
    <row r="341" spans="23:26">
      <c r="W341" s="429"/>
      <c r="X341" s="429"/>
      <c r="Y341" s="429"/>
      <c r="Z341" s="429"/>
    </row>
    <row r="342" spans="23:26">
      <c r="W342" s="429"/>
      <c r="X342" s="429"/>
      <c r="Y342" s="429"/>
      <c r="Z342" s="429"/>
    </row>
    <row r="343" spans="23:26">
      <c r="W343" s="429"/>
      <c r="X343" s="429"/>
      <c r="Y343" s="429"/>
      <c r="Z343" s="429"/>
    </row>
    <row r="344" spans="23:26">
      <c r="W344" s="429"/>
      <c r="X344" s="429"/>
      <c r="Y344" s="429"/>
      <c r="Z344" s="429"/>
    </row>
    <row r="345" spans="23:26">
      <c r="W345" s="429"/>
      <c r="X345" s="429"/>
      <c r="Y345" s="429"/>
      <c r="Z345" s="429"/>
    </row>
    <row r="346" spans="23:26">
      <c r="W346" s="429"/>
      <c r="X346" s="429"/>
      <c r="Y346" s="429"/>
      <c r="Z346" s="429"/>
    </row>
    <row r="347" spans="23:26">
      <c r="W347" s="429"/>
      <c r="X347" s="429"/>
      <c r="Y347" s="429"/>
      <c r="Z347" s="429"/>
    </row>
    <row r="348" spans="23:26">
      <c r="W348" s="429"/>
      <c r="X348" s="429"/>
      <c r="Y348" s="429"/>
      <c r="Z348" s="429"/>
    </row>
    <row r="349" spans="23:26">
      <c r="W349" s="429"/>
      <c r="X349" s="429"/>
      <c r="Y349" s="429"/>
      <c r="Z349" s="429"/>
    </row>
    <row r="350" spans="23:26">
      <c r="W350" s="429"/>
      <c r="X350" s="429"/>
      <c r="Y350" s="429"/>
      <c r="Z350" s="429"/>
    </row>
    <row r="351" spans="23:26">
      <c r="W351" s="429"/>
      <c r="X351" s="429"/>
      <c r="Y351" s="429"/>
      <c r="Z351" s="429"/>
    </row>
    <row r="352" spans="23:26">
      <c r="W352" s="429"/>
      <c r="X352" s="429"/>
      <c r="Y352" s="429"/>
      <c r="Z352" s="429"/>
    </row>
    <row r="353" spans="23:26">
      <c r="W353" s="429"/>
      <c r="X353" s="429"/>
      <c r="Y353" s="429"/>
      <c r="Z353" s="429"/>
    </row>
    <row r="354" spans="23:26">
      <c r="W354" s="429"/>
      <c r="X354" s="429"/>
      <c r="Y354" s="429"/>
      <c r="Z354" s="429"/>
    </row>
    <row r="355" spans="23:26">
      <c r="W355" s="429"/>
      <c r="X355" s="429"/>
      <c r="Y355" s="429"/>
      <c r="Z355" s="429"/>
    </row>
    <row r="356" spans="23:26">
      <c r="W356" s="429"/>
      <c r="X356" s="429"/>
      <c r="Y356" s="429"/>
      <c r="Z356" s="429"/>
    </row>
    <row r="357" spans="23:26">
      <c r="W357" s="429"/>
      <c r="X357" s="429"/>
      <c r="Y357" s="429"/>
      <c r="Z357" s="429"/>
    </row>
    <row r="358" spans="23:26">
      <c r="W358" s="429"/>
      <c r="X358" s="429"/>
      <c r="Y358" s="429"/>
      <c r="Z358" s="429"/>
    </row>
    <row r="359" spans="23:26">
      <c r="W359" s="429"/>
      <c r="X359" s="429"/>
      <c r="Y359" s="429"/>
      <c r="Z359" s="429"/>
    </row>
    <row r="360" spans="23:26">
      <c r="W360" s="429"/>
      <c r="X360" s="429"/>
      <c r="Y360" s="429"/>
      <c r="Z360" s="429"/>
    </row>
    <row r="361" spans="23:26">
      <c r="W361" s="429"/>
      <c r="X361" s="429"/>
      <c r="Y361" s="429"/>
      <c r="Z361" s="429"/>
    </row>
    <row r="362" spans="23:26">
      <c r="W362" s="429"/>
      <c r="X362" s="429"/>
      <c r="Y362" s="429"/>
      <c r="Z362" s="429"/>
    </row>
    <row r="363" spans="23:26">
      <c r="W363" s="429"/>
      <c r="X363" s="429"/>
      <c r="Y363" s="429"/>
      <c r="Z363" s="429"/>
    </row>
    <row r="364" spans="23:26">
      <c r="W364" s="429"/>
      <c r="X364" s="429"/>
      <c r="Y364" s="429"/>
      <c r="Z364" s="429"/>
    </row>
    <row r="365" spans="23:26">
      <c r="W365" s="429"/>
      <c r="X365" s="429"/>
      <c r="Y365" s="429"/>
      <c r="Z365" s="429"/>
    </row>
    <row r="366" spans="23:26">
      <c r="W366" s="429"/>
      <c r="X366" s="429"/>
      <c r="Y366" s="429"/>
      <c r="Z366" s="429"/>
    </row>
    <row r="367" spans="23:26">
      <c r="W367" s="429"/>
      <c r="X367" s="429"/>
      <c r="Y367" s="429"/>
      <c r="Z367" s="429"/>
    </row>
    <row r="368" spans="23:26">
      <c r="W368" s="429"/>
      <c r="X368" s="429"/>
      <c r="Y368" s="429"/>
      <c r="Z368" s="429"/>
    </row>
    <row r="369" spans="23:26">
      <c r="W369" s="429"/>
      <c r="X369" s="429"/>
      <c r="Y369" s="429"/>
      <c r="Z369" s="429"/>
    </row>
    <row r="370" spans="23:26">
      <c r="W370" s="429"/>
      <c r="X370" s="429"/>
      <c r="Y370" s="429"/>
      <c r="Z370" s="429"/>
    </row>
    <row r="371" spans="23:26">
      <c r="W371" s="429"/>
      <c r="X371" s="429"/>
      <c r="Y371" s="429"/>
      <c r="Z371" s="429"/>
    </row>
    <row r="372" spans="23:26">
      <c r="W372" s="429"/>
      <c r="X372" s="429"/>
      <c r="Y372" s="429"/>
      <c r="Z372" s="429"/>
    </row>
    <row r="373" spans="23:26">
      <c r="W373" s="429"/>
      <c r="X373" s="429"/>
      <c r="Y373" s="429"/>
      <c r="Z373" s="429"/>
    </row>
    <row r="374" spans="23:26">
      <c r="W374" s="429"/>
      <c r="X374" s="429"/>
      <c r="Y374" s="429"/>
      <c r="Z374" s="429"/>
    </row>
    <row r="375" spans="23:26">
      <c r="W375" s="429"/>
      <c r="X375" s="429"/>
      <c r="Y375" s="429"/>
      <c r="Z375" s="429"/>
    </row>
    <row r="376" spans="23:26">
      <c r="W376" s="429"/>
      <c r="X376" s="429"/>
      <c r="Y376" s="429"/>
      <c r="Z376" s="429"/>
    </row>
    <row r="377" spans="23:26">
      <c r="W377" s="429"/>
      <c r="X377" s="429"/>
      <c r="Y377" s="429"/>
      <c r="Z377" s="429"/>
    </row>
    <row r="378" spans="23:26">
      <c r="W378" s="429"/>
      <c r="X378" s="429"/>
      <c r="Y378" s="429"/>
      <c r="Z378" s="429"/>
    </row>
    <row r="379" spans="23:26">
      <c r="W379" s="429"/>
      <c r="X379" s="429"/>
      <c r="Y379" s="429"/>
      <c r="Z379" s="429"/>
    </row>
    <row r="380" spans="23:26">
      <c r="W380" s="429"/>
      <c r="X380" s="429"/>
      <c r="Y380" s="429"/>
      <c r="Z380" s="429"/>
    </row>
    <row r="381" spans="23:26">
      <c r="W381" s="429"/>
      <c r="X381" s="429"/>
      <c r="Y381" s="429"/>
      <c r="Z381" s="429"/>
    </row>
    <row r="382" spans="23:26">
      <c r="W382" s="429"/>
      <c r="X382" s="429"/>
      <c r="Y382" s="429"/>
      <c r="Z382" s="429"/>
    </row>
    <row r="383" spans="23:26">
      <c r="W383" s="429"/>
      <c r="X383" s="429"/>
      <c r="Y383" s="429"/>
      <c r="Z383" s="429"/>
    </row>
    <row r="384" spans="23:26">
      <c r="W384" s="429"/>
      <c r="X384" s="429"/>
      <c r="Y384" s="429"/>
      <c r="Z384" s="429"/>
    </row>
    <row r="385" spans="23:26">
      <c r="W385" s="429"/>
      <c r="X385" s="429"/>
      <c r="Y385" s="429"/>
      <c r="Z385" s="429"/>
    </row>
    <row r="386" spans="23:26">
      <c r="W386" s="429"/>
      <c r="X386" s="429"/>
      <c r="Y386" s="429"/>
      <c r="Z386" s="429"/>
    </row>
    <row r="387" spans="23:26">
      <c r="W387" s="429"/>
      <c r="X387" s="429"/>
      <c r="Y387" s="429"/>
      <c r="Z387" s="429"/>
    </row>
    <row r="388" spans="23:26">
      <c r="W388" s="429"/>
      <c r="X388" s="429"/>
      <c r="Y388" s="429"/>
      <c r="Z388" s="429"/>
    </row>
    <row r="389" spans="23:26">
      <c r="W389" s="429"/>
      <c r="X389" s="429"/>
      <c r="Y389" s="429"/>
      <c r="Z389" s="429"/>
    </row>
    <row r="390" spans="23:26">
      <c r="W390" s="429"/>
      <c r="X390" s="429"/>
      <c r="Y390" s="429"/>
      <c r="Z390" s="429"/>
    </row>
    <row r="391" spans="23:26">
      <c r="W391" s="429"/>
      <c r="X391" s="429"/>
      <c r="Y391" s="429"/>
      <c r="Z391" s="429"/>
    </row>
    <row r="392" spans="23:26">
      <c r="W392" s="429"/>
      <c r="X392" s="429"/>
      <c r="Y392" s="429"/>
      <c r="Z392" s="429"/>
    </row>
    <row r="393" spans="23:26">
      <c r="W393" s="429"/>
      <c r="X393" s="429"/>
      <c r="Y393" s="429"/>
      <c r="Z393" s="429"/>
    </row>
    <row r="394" spans="23:26">
      <c r="W394" s="429"/>
      <c r="X394" s="429"/>
      <c r="Y394" s="429"/>
      <c r="Z394" s="429"/>
    </row>
    <row r="395" spans="23:26">
      <c r="W395" s="429"/>
      <c r="X395" s="429"/>
      <c r="Y395" s="429"/>
      <c r="Z395" s="429"/>
    </row>
    <row r="396" spans="23:26">
      <c r="W396" s="429"/>
      <c r="X396" s="429"/>
      <c r="Y396" s="429"/>
      <c r="Z396" s="429"/>
    </row>
    <row r="397" spans="23:26">
      <c r="W397" s="429"/>
      <c r="X397" s="429"/>
      <c r="Y397" s="429"/>
      <c r="Z397" s="429"/>
    </row>
    <row r="398" spans="23:26">
      <c r="W398" s="429"/>
      <c r="X398" s="429"/>
      <c r="Y398" s="429"/>
      <c r="Z398" s="429"/>
    </row>
    <row r="399" spans="23:26">
      <c r="W399" s="429"/>
      <c r="X399" s="429"/>
      <c r="Y399" s="429"/>
      <c r="Z399" s="429"/>
    </row>
    <row r="400" spans="23:26">
      <c r="W400" s="429"/>
      <c r="X400" s="429"/>
      <c r="Y400" s="429"/>
      <c r="Z400" s="429"/>
    </row>
    <row r="401" spans="23:26">
      <c r="W401" s="429"/>
      <c r="X401" s="429"/>
      <c r="Y401" s="429"/>
      <c r="Z401" s="429"/>
    </row>
    <row r="402" spans="23:26">
      <c r="W402" s="429"/>
      <c r="X402" s="429"/>
      <c r="Y402" s="429"/>
      <c r="Z402" s="429"/>
    </row>
    <row r="403" spans="23:26">
      <c r="W403" s="429"/>
      <c r="X403" s="429"/>
      <c r="Y403" s="429"/>
      <c r="Z403" s="429"/>
    </row>
    <row r="404" spans="23:26">
      <c r="W404" s="429"/>
      <c r="X404" s="429"/>
      <c r="Y404" s="429"/>
      <c r="Z404" s="429"/>
    </row>
    <row r="405" spans="23:26">
      <c r="W405" s="429"/>
      <c r="X405" s="429"/>
      <c r="Y405" s="429"/>
      <c r="Z405" s="429"/>
    </row>
    <row r="406" spans="23:26">
      <c r="W406" s="429"/>
      <c r="X406" s="429"/>
      <c r="Y406" s="429"/>
      <c r="Z406" s="429"/>
    </row>
    <row r="407" spans="23:26">
      <c r="W407" s="429"/>
      <c r="X407" s="429"/>
      <c r="Y407" s="429"/>
      <c r="Z407" s="429"/>
    </row>
    <row r="408" spans="23:26">
      <c r="W408" s="429"/>
      <c r="X408" s="429"/>
      <c r="Y408" s="429"/>
      <c r="Z408" s="429"/>
    </row>
    <row r="409" spans="23:26">
      <c r="W409" s="429"/>
      <c r="X409" s="429"/>
      <c r="Y409" s="429"/>
      <c r="Z409" s="429"/>
    </row>
    <row r="410" spans="23:26">
      <c r="W410" s="429"/>
      <c r="X410" s="429"/>
      <c r="Y410" s="429"/>
      <c r="Z410" s="429"/>
    </row>
    <row r="411" spans="23:26">
      <c r="W411" s="429"/>
      <c r="X411" s="429"/>
      <c r="Y411" s="429"/>
      <c r="Z411" s="429"/>
    </row>
    <row r="412" spans="23:26">
      <c r="W412" s="429"/>
      <c r="X412" s="429"/>
      <c r="Y412" s="429"/>
      <c r="Z412" s="429"/>
    </row>
    <row r="413" spans="23:26">
      <c r="W413" s="429"/>
      <c r="X413" s="429"/>
      <c r="Y413" s="429"/>
      <c r="Z413" s="429"/>
    </row>
    <row r="414" spans="23:26">
      <c r="W414" s="429"/>
      <c r="X414" s="429"/>
      <c r="Y414" s="429"/>
      <c r="Z414" s="429"/>
    </row>
    <row r="415" spans="23:26">
      <c r="W415" s="429"/>
      <c r="X415" s="429"/>
      <c r="Y415" s="429"/>
      <c r="Z415" s="429"/>
    </row>
    <row r="416" spans="23:26">
      <c r="W416" s="429"/>
      <c r="X416" s="429"/>
      <c r="Y416" s="429"/>
      <c r="Z416" s="429"/>
    </row>
    <row r="417" spans="23:26">
      <c r="W417" s="429"/>
      <c r="X417" s="429"/>
      <c r="Y417" s="429"/>
      <c r="Z417" s="429"/>
    </row>
    <row r="418" spans="23:26">
      <c r="W418" s="429"/>
      <c r="X418" s="429"/>
      <c r="Y418" s="429"/>
      <c r="Z418" s="429"/>
    </row>
    <row r="419" spans="23:26">
      <c r="W419" s="429"/>
      <c r="X419" s="429"/>
      <c r="Y419" s="429"/>
      <c r="Z419" s="429"/>
    </row>
    <row r="420" spans="23:26">
      <c r="W420" s="429"/>
      <c r="X420" s="429"/>
      <c r="Y420" s="429"/>
      <c r="Z420" s="429"/>
    </row>
  </sheetData>
  <autoFilter ref="A5:CC111" xr:uid="{22F41E25-61BC-4ACC-A101-664829547B89}">
    <sortState ref="A6:CC111">
      <sortCondition ref="B5"/>
    </sortState>
  </autoFilter>
  <customSheetViews>
    <customSheetView guid="{0FC0AE0C-F5E8-41BC-91A4-C38D6EE7908C}" showAutoFilter="1" hiddenColumns="1">
      <pane xSplit="4" ySplit="4" topLeftCell="E5" activePane="bottomRight" state="frozen"/>
      <selection pane="bottomRight" activeCell="C1" sqref="C1"/>
      <pageMargins left="0.7" right="0.7" top="0.78740157499999996" bottom="0.78740157499999996" header="0.3" footer="0.3"/>
      <pageSetup paperSize="9" orientation="portrait" horizontalDpi="300" verticalDpi="300" r:id="rId1"/>
      <autoFilter ref="A5:CC111" xr:uid="{22F41E25-61BC-4ACC-A101-664829547B89}">
        <sortState ref="A6:CC111">
          <sortCondition ref="B5"/>
        </sortState>
      </autoFilter>
    </customSheetView>
    <customSheetView guid="{378E6016-0BA3-40B8-909C-3DBAD733C38C}" showAutoFilter="1" hiddenColumns="1">
      <pane xSplit="4" ySplit="4" topLeftCell="AE92" activePane="bottomRight" state="frozen"/>
      <selection pane="bottomRight" activeCell="AK106" sqref="AK106"/>
      <pageMargins left="0.7" right="0.7" top="0.78740157499999996" bottom="0.78740157499999996" header="0.3" footer="0.3"/>
      <pageSetup paperSize="9" orientation="portrait" horizontalDpi="300" verticalDpi="300" r:id="rId2"/>
      <autoFilter ref="A5:CC111" xr:uid="{00000000-0000-0000-0000-000000000000}">
        <sortState ref="A6:CC111">
          <sortCondition ref="B5"/>
        </sortState>
      </autoFilter>
    </customSheetView>
  </customSheetViews>
  <mergeCells count="24">
    <mergeCell ref="BH3:BI3"/>
    <mergeCell ref="BJ3:BK3"/>
    <mergeCell ref="BL3:BM3"/>
    <mergeCell ref="CA2:CA4"/>
    <mergeCell ref="CB2:CB4"/>
    <mergeCell ref="BW2:BW4"/>
    <mergeCell ref="BX2:BX4"/>
    <mergeCell ref="BV2:BV4"/>
    <mergeCell ref="CC2:CC4"/>
    <mergeCell ref="AL2:AO2"/>
    <mergeCell ref="AQ2:AT2"/>
    <mergeCell ref="AV2:BB2"/>
    <mergeCell ref="AV3:BB3"/>
    <mergeCell ref="AQ3:AT3"/>
    <mergeCell ref="AL3:AO3"/>
    <mergeCell ref="BY2:BY4"/>
    <mergeCell ref="AP2:AP4"/>
    <mergeCell ref="AU2:AU4"/>
    <mergeCell ref="BC2:BC4"/>
    <mergeCell ref="BD2:BM2"/>
    <mergeCell ref="BU2:BU4"/>
    <mergeCell ref="BD3:BE3"/>
    <mergeCell ref="BF3:BG3"/>
    <mergeCell ref="BZ2:BZ4"/>
  </mergeCells>
  <pageMargins left="0.7" right="0.7" top="0.78740157499999996" bottom="0.78740157499999996" header="0.3" footer="0.3"/>
  <pageSetup paperSize="9" orientation="portrait" horizontalDpi="300" verticalDpi="300"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00000000-0002-0000-0800-000000000000}">
          <x14:formula1>
            <xm:f>Auswahlfelder!$B$2:$B$3</xm:f>
          </x14:formula1>
          <xm:sqref>AF6:AJ111 U6:V111 L6:L111 N6:N111</xm:sqref>
        </x14:dataValidation>
        <x14:dataValidation type="list" showInputMessage="1" showErrorMessage="1" xr:uid="{00000000-0002-0000-0800-000001000000}">
          <x14:formula1>
            <xm:f>Auswahlfelder!$C$2:$C$9</xm:f>
          </x14:formula1>
          <xm:sqref>AB6:AB111</xm:sqref>
        </x14:dataValidation>
      </x14:dataValidations>
    </ext>
  </extLst>
</worksheet>
</file>

<file path=xl/worksheets/wsSortMap1.xml><?xml version="1.0" encoding="utf-8"?>
<worksheetSortMap xmlns="http://schemas.microsoft.com/office/excel/2006/main">
  <rowSortMap ref="A6:XFD111" count="104">
    <row newVal="5" oldVal="96"/>
    <row newVal="6" oldVal="40"/>
    <row newVal="7" oldVal="100"/>
    <row newVal="8" oldVal="78"/>
    <row newVal="9" oldVal="59"/>
    <row newVal="10" oldVal="86"/>
    <row newVal="11" oldVal="19"/>
    <row newVal="12" oldVal="29"/>
    <row newVal="13" oldVal="6"/>
    <row newVal="14" oldVal="41"/>
    <row newVal="15" oldVal="79"/>
    <row newVal="16" oldVal="30"/>
    <row newVal="17" oldVal="87"/>
    <row newVal="18" oldVal="88"/>
    <row newVal="19" oldVal="42"/>
    <row newVal="21" oldVal="80"/>
    <row newVal="22" oldVal="89"/>
    <row newVal="23" oldVal="101"/>
    <row newVal="24" oldVal="90"/>
    <row newVal="25" oldVal="56"/>
    <row newVal="26" oldVal="46"/>
    <row newVal="27" oldVal="21"/>
    <row newVal="28" oldVal="60"/>
    <row newVal="29" oldVal="31"/>
    <row newVal="30" oldVal="102"/>
    <row newVal="31" oldVal="47"/>
    <row newVal="32" oldVal="81"/>
    <row newVal="33" oldVal="61"/>
    <row newVal="34" oldVal="91"/>
    <row newVal="35" oldVal="92"/>
    <row newVal="36" oldVal="48"/>
    <row newVal="37" oldVal="7"/>
    <row newVal="38" oldVal="68"/>
    <row newVal="39" oldVal="14"/>
    <row newVal="40" oldVal="32"/>
    <row newVal="41" oldVal="93"/>
    <row newVal="42" oldVal="103"/>
    <row newVal="43" oldVal="69"/>
    <row newVal="44" oldVal="22"/>
    <row newVal="45" oldVal="23"/>
    <row newVal="46" oldVal="15"/>
    <row newVal="47" oldVal="104"/>
    <row newVal="48" oldVal="16"/>
    <row newVal="49" oldVal="70"/>
    <row newVal="50" oldVal="62"/>
    <row newVal="51" oldVal="33"/>
    <row newVal="52" oldVal="94"/>
    <row newVal="53" oldVal="24"/>
    <row newVal="54" oldVal="82"/>
    <row newVal="55" oldVal="25"/>
    <row newVal="56" oldVal="71"/>
    <row newVal="57" oldVal="8"/>
    <row newVal="58" oldVal="63"/>
    <row newVal="59" oldVal="49"/>
    <row newVal="60" oldVal="72"/>
    <row newVal="61" oldVal="105"/>
    <row newVal="62" oldVal="73"/>
    <row newVal="63" oldVal="74"/>
    <row newVal="64" oldVal="50"/>
    <row newVal="65" oldVal="34"/>
    <row newVal="66" oldVal="35"/>
    <row newVal="67" oldVal="36"/>
    <row newVal="68" oldVal="17"/>
    <row newVal="69" oldVal="43"/>
    <row newVal="70" oldVal="18"/>
    <row newVal="71" oldVal="26"/>
    <row newVal="72" oldVal="9"/>
    <row newVal="73" oldVal="83"/>
    <row newVal="74" oldVal="37"/>
    <row newVal="75" oldVal="106"/>
    <row newVal="76" oldVal="38"/>
    <row newVal="77" oldVal="97"/>
    <row newVal="78" oldVal="51"/>
    <row newVal="79" oldVal="27"/>
    <row newVal="80" oldVal="84"/>
    <row newVal="81" oldVal="107"/>
    <row newVal="82" oldVal="10"/>
    <row newVal="83" oldVal="108"/>
    <row newVal="84" oldVal="98"/>
    <row newVal="85" oldVal="39"/>
    <row newVal="86" oldVal="64"/>
    <row newVal="87" oldVal="99"/>
    <row newVal="88" oldVal="52"/>
    <row newVal="89" oldVal="75"/>
    <row newVal="90" oldVal="5"/>
    <row newVal="91" oldVal="11"/>
    <row newVal="92" oldVal="57"/>
    <row newVal="93" oldVal="65"/>
    <row newVal="94" oldVal="109"/>
    <row newVal="96" oldVal="28"/>
    <row newVal="97" oldVal="110"/>
    <row newVal="98" oldVal="53"/>
    <row newVal="99" oldVal="54"/>
    <row newVal="100" oldVal="55"/>
    <row newVal="101" oldVal="76"/>
    <row newVal="102" oldVal="44"/>
    <row newVal="103" oldVal="85"/>
    <row newVal="104" oldVal="58"/>
    <row newVal="105" oldVal="45"/>
    <row newVal="106" oldVal="77"/>
    <row newVal="107" oldVal="12"/>
    <row newVal="108" oldVal="13"/>
    <row newVal="109" oldVal="66"/>
    <row newVal="110" oldVal="67"/>
  </rowSortMap>
</worksheetSortMap>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2012</vt:lpstr>
      <vt:lpstr>2013</vt:lpstr>
      <vt:lpstr>2014</vt:lpstr>
      <vt:lpstr>2015</vt:lpstr>
      <vt:lpstr>2016</vt:lpstr>
      <vt:lpstr>2017</vt:lpstr>
      <vt:lpstr>2018</vt:lpstr>
      <vt:lpstr>2019</vt:lpstr>
      <vt:lpstr>2020</vt:lpstr>
      <vt:lpstr>Hebesätze</vt:lpstr>
      <vt:lpstr>Auswahlfelder</vt:lpstr>
      <vt:lpstr>Übersicht Amtsnummer (Spalte B)</vt:lpstr>
    </vt:vector>
  </TitlesOfParts>
  <Company>LK Vorpommern - Rügen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Westphal Marco</dc:creator>
  <cp:lastModifiedBy>Westphal Marco</cp:lastModifiedBy>
  <cp:lastPrinted>2020-09-22T12:51:41Z</cp:lastPrinted>
  <dcterms:created xsi:type="dcterms:W3CDTF">2018-11-30T10:01:10Z</dcterms:created>
  <dcterms:modified xsi:type="dcterms:W3CDTF">2020-11-10T10:56:05Z</dcterms:modified>
</cp:coreProperties>
</file>